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2.xml" ContentType="application/vnd.openxmlformats-officedocument.spreadsheetml.pivot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0.xml" ContentType="application/vnd.openxmlformats-officedocument.spreadsheetml.table+xml"/>
  <Override PartName="/xl/queryTables/queryTable10.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lma_better_powerBI_project\Excel project\"/>
    </mc:Choice>
  </mc:AlternateContent>
  <bookViews>
    <workbookView xWindow="0" yWindow="0" windowWidth="20460" windowHeight="7620" tabRatio="833" firstSheet="11" activeTab="11"/>
  </bookViews>
  <sheets>
    <sheet name="Customer" sheetId="2" r:id="rId1"/>
    <sheet name="employee" sheetId="3" r:id="rId2"/>
    <sheet name="find_employee" sheetId="15" r:id="rId3"/>
    <sheet name="Employee_manages_shipment" sheetId="4" r:id="rId4"/>
    <sheet name="Membership" sheetId="5" r:id="rId5"/>
    <sheet name="Forecast" sheetId="28" r:id="rId6"/>
    <sheet name="Payment_details" sheetId="6" r:id="rId7"/>
    <sheet name="Sheet4" sheetId="12" r:id="rId8"/>
    <sheet name="Shipment_details" sheetId="7" r:id="rId9"/>
    <sheet name="Status" sheetId="8" r:id="rId10"/>
    <sheet name="Customer-membership" sheetId="10" r:id="rId11"/>
    <sheet name="SHIPMENT+STATUS" sheetId="11" r:id="rId12"/>
    <sheet name="Q18-Average_delievey_time" sheetId="16" r:id="rId13"/>
    <sheet name="Question 19 merge 3 tables" sheetId="23" r:id="rId14"/>
    <sheet name="Question 19 analysis" sheetId="24" r:id="rId15"/>
    <sheet name="Sheet7" sheetId="30" r:id="rId16"/>
    <sheet name="Dashboard" sheetId="31" r:id="rId17"/>
  </sheets>
  <definedNames>
    <definedName name="_xlnm._FilterDatabase" localSheetId="0" hidden="1">Customer!$A$2:$A$201</definedName>
    <definedName name="_xlnm._FilterDatabase" localSheetId="13" hidden="1">'Question 19 merge 3 tables'!$C$1:$C$201</definedName>
    <definedName name="_xlnm.Criteria" localSheetId="13">'Question 19 merge 3 tables'!$C$2</definedName>
    <definedName name="ExternalData_1" localSheetId="0" hidden="1">Customer!$A$1:$I$201</definedName>
    <definedName name="ExternalData_1" localSheetId="10" hidden="1">'Customer-membership'!$A$1:$K$201</definedName>
    <definedName name="ExternalData_1" localSheetId="1" hidden="1">employee!$A$1:$F$201</definedName>
    <definedName name="ExternalData_1" localSheetId="3" hidden="1">Employee_manages_shipment!$A$1:$C$201</definedName>
    <definedName name="ExternalData_1" localSheetId="4" hidden="1">Membership!$A$1:$C$201</definedName>
    <definedName name="ExternalData_1" localSheetId="6" hidden="1">Payment_details!$A$1:$G$201</definedName>
    <definedName name="ExternalData_1" localSheetId="13" hidden="1">'Question 19 merge 3 tables'!$A$1:$P$201</definedName>
    <definedName name="ExternalData_1" localSheetId="8" hidden="1">Shipment_details!$A$1:$I$201</definedName>
    <definedName name="ExternalData_1" localSheetId="11" hidden="1">'SHIPMENT+STATUS'!$A$1:$L$201</definedName>
    <definedName name="ExternalData_1" localSheetId="9" hidden="1">Status!$A$1:$D$201</definedName>
    <definedName name="_xlnm.Extract" localSheetId="0">Customer!#REF!</definedName>
    <definedName name="_xlnm.Extract" localSheetId="13">'Question 19 merge 3 tables'!$T$1</definedName>
    <definedName name="Slicer_C_TYPE">#N/A</definedName>
    <definedName name="Slicer_E_DESIGNATION">#N/A</definedName>
  </definedNames>
  <calcPr calcId="162913"/>
  <pivotCaches>
    <pivotCache cacheId="130" r:id="rId18"/>
    <pivotCache cacheId="133" r:id="rId19"/>
    <pivotCache cacheId="136" r:id="rId20"/>
    <pivotCache cacheId="139" r:id="rId21"/>
    <pivotCache cacheId="142" r:id="rId22"/>
    <pivotCache cacheId="148" r:id="rId23"/>
  </pivotCaches>
  <extLst>
    <ext xmlns:x14="http://schemas.microsoft.com/office/spreadsheetml/2009/9/main" uri="{BBE1A952-AA13-448e-AADC-164F8A28A991}">
      <x14:slicerCaches>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11" l="1"/>
  <c r="O3" i="11"/>
  <c r="O4" i="11"/>
  <c r="O5" i="11"/>
  <c r="O6" i="11"/>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2" i="11"/>
  <c r="O43" i="11"/>
  <c r="O44" i="11"/>
  <c r="O45" i="11"/>
  <c r="O46" i="11"/>
  <c r="O47" i="11"/>
  <c r="O48" i="11"/>
  <c r="O49" i="11"/>
  <c r="O50" i="11"/>
  <c r="O51" i="11"/>
  <c r="O52" i="11"/>
  <c r="O53" i="11"/>
  <c r="O54" i="11"/>
  <c r="O55" i="11"/>
  <c r="O56" i="11"/>
  <c r="O57" i="11"/>
  <c r="O58" i="11"/>
  <c r="O59" i="11"/>
  <c r="O60" i="11"/>
  <c r="O61" i="11"/>
  <c r="O62" i="11"/>
  <c r="O63" i="11"/>
  <c r="O64" i="11"/>
  <c r="O65" i="11"/>
  <c r="O66" i="11"/>
  <c r="O67" i="11"/>
  <c r="O68" i="11"/>
  <c r="O69" i="11"/>
  <c r="O70" i="11"/>
  <c r="O71" i="11"/>
  <c r="O72" i="11"/>
  <c r="O73" i="11"/>
  <c r="O74" i="11"/>
  <c r="O75" i="11"/>
  <c r="O76" i="11"/>
  <c r="O77" i="11"/>
  <c r="O78" i="11"/>
  <c r="O79" i="11"/>
  <c r="O80" i="11"/>
  <c r="O81" i="11"/>
  <c r="O82" i="11"/>
  <c r="O83" i="11"/>
  <c r="O84" i="11"/>
  <c r="O85" i="11"/>
  <c r="O86" i="11"/>
  <c r="O87" i="11"/>
  <c r="O88" i="11"/>
  <c r="O89" i="11"/>
  <c r="O90" i="11"/>
  <c r="O91" i="11"/>
  <c r="O92" i="11"/>
  <c r="O93" i="11"/>
  <c r="O94" i="11"/>
  <c r="O95" i="11"/>
  <c r="O96" i="11"/>
  <c r="O97" i="11"/>
  <c r="O98" i="11"/>
  <c r="O99" i="11"/>
  <c r="O100" i="11"/>
  <c r="O101" i="11"/>
  <c r="O102" i="11"/>
  <c r="O103" i="11"/>
  <c r="O104" i="11"/>
  <c r="O105" i="11"/>
  <c r="O106" i="11"/>
  <c r="O107" i="11"/>
  <c r="O108" i="11"/>
  <c r="O109" i="11"/>
  <c r="O110" i="11"/>
  <c r="O111" i="11"/>
  <c r="O112" i="11"/>
  <c r="O113" i="11"/>
  <c r="O114" i="11"/>
  <c r="O115" i="11"/>
  <c r="O116" i="11"/>
  <c r="O117" i="11"/>
  <c r="O118" i="11"/>
  <c r="O119" i="11"/>
  <c r="O120" i="11"/>
  <c r="O121" i="11"/>
  <c r="O122" i="11"/>
  <c r="O123" i="11"/>
  <c r="O124" i="11"/>
  <c r="O125" i="11"/>
  <c r="O126" i="11"/>
  <c r="O127" i="11"/>
  <c r="O128" i="11"/>
  <c r="O129" i="11"/>
  <c r="O130" i="11"/>
  <c r="O131" i="11"/>
  <c r="O132" i="11"/>
  <c r="O133" i="11"/>
  <c r="O134" i="11"/>
  <c r="O135" i="11"/>
  <c r="O136" i="11"/>
  <c r="O137" i="11"/>
  <c r="O138" i="11"/>
  <c r="O139" i="11"/>
  <c r="O140" i="11"/>
  <c r="O141" i="11"/>
  <c r="O142" i="11"/>
  <c r="O143" i="11"/>
  <c r="O144" i="11"/>
  <c r="O145" i="11"/>
  <c r="O146" i="11"/>
  <c r="O147" i="11"/>
  <c r="O148" i="11"/>
  <c r="O149" i="11"/>
  <c r="O150" i="11"/>
  <c r="O151" i="11"/>
  <c r="O152" i="11"/>
  <c r="O153" i="11"/>
  <c r="O154" i="11"/>
  <c r="O155" i="11"/>
  <c r="O156" i="11"/>
  <c r="O157" i="11"/>
  <c r="O158" i="11"/>
  <c r="O159" i="11"/>
  <c r="O160" i="11"/>
  <c r="O161" i="11"/>
  <c r="O162" i="11"/>
  <c r="O163" i="11"/>
  <c r="O164" i="11"/>
  <c r="O165" i="11"/>
  <c r="O166" i="11"/>
  <c r="O167" i="11"/>
  <c r="O168" i="11"/>
  <c r="O169" i="11"/>
  <c r="O170" i="11"/>
  <c r="O171" i="11"/>
  <c r="O172" i="11"/>
  <c r="O173" i="11"/>
  <c r="O174" i="11"/>
  <c r="O175" i="11"/>
  <c r="O176" i="11"/>
  <c r="O177" i="11"/>
  <c r="O178" i="11"/>
  <c r="O179" i="11"/>
  <c r="O180" i="11"/>
  <c r="O181" i="11"/>
  <c r="O182" i="11"/>
  <c r="O183" i="11"/>
  <c r="O184" i="11"/>
  <c r="O185" i="11"/>
  <c r="O186" i="11"/>
  <c r="O187" i="11"/>
  <c r="O188" i="11"/>
  <c r="O189" i="11"/>
  <c r="O190" i="11"/>
  <c r="O191" i="11"/>
  <c r="O192" i="11"/>
  <c r="O193" i="11"/>
  <c r="O194" i="11"/>
  <c r="O195" i="11"/>
  <c r="O196" i="11"/>
  <c r="O197" i="11"/>
  <c r="O198" i="11"/>
  <c r="O199" i="11"/>
  <c r="O200" i="11"/>
  <c r="O201" i="11"/>
  <c r="N2" i="11"/>
  <c r="N3" i="11"/>
  <c r="N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84" i="11"/>
  <c r="N85" i="11"/>
  <c r="N86" i="11"/>
  <c r="N87" i="11"/>
  <c r="N88" i="11"/>
  <c r="N89" i="11"/>
  <c r="N90" i="11"/>
  <c r="N91" i="11"/>
  <c r="N92" i="11"/>
  <c r="N93" i="11"/>
  <c r="N94" i="11"/>
  <c r="N95" i="11"/>
  <c r="N96" i="11"/>
  <c r="N97" i="11"/>
  <c r="N98" i="11"/>
  <c r="N99" i="11"/>
  <c r="N100" i="11"/>
  <c r="N101" i="11"/>
  <c r="N102" i="11"/>
  <c r="N103" i="11"/>
  <c r="N104" i="11"/>
  <c r="N105" i="11"/>
  <c r="N106" i="11"/>
  <c r="N107" i="11"/>
  <c r="N108" i="11"/>
  <c r="N109" i="11"/>
  <c r="N110" i="11"/>
  <c r="N111" i="11"/>
  <c r="N112" i="11"/>
  <c r="N113" i="11"/>
  <c r="N114" i="11"/>
  <c r="N115" i="11"/>
  <c r="N116" i="11"/>
  <c r="N117" i="11"/>
  <c r="N118" i="11"/>
  <c r="N119" i="11"/>
  <c r="N120" i="11"/>
  <c r="N121" i="11"/>
  <c r="N122" i="11"/>
  <c r="N123" i="11"/>
  <c r="N124" i="11"/>
  <c r="N125" i="11"/>
  <c r="N126" i="11"/>
  <c r="N127" i="11"/>
  <c r="N128" i="11"/>
  <c r="N129" i="11"/>
  <c r="N130" i="11"/>
  <c r="N131" i="11"/>
  <c r="N132" i="11"/>
  <c r="N133" i="11"/>
  <c r="N134" i="11"/>
  <c r="N135" i="11"/>
  <c r="N136" i="11"/>
  <c r="N137" i="11"/>
  <c r="N138" i="11"/>
  <c r="N139" i="11"/>
  <c r="N140" i="11"/>
  <c r="N141" i="11"/>
  <c r="N142" i="11"/>
  <c r="N143" i="11"/>
  <c r="N144" i="11"/>
  <c r="N145" i="11"/>
  <c r="N146" i="11"/>
  <c r="N147" i="11"/>
  <c r="N148" i="11"/>
  <c r="N149" i="11"/>
  <c r="N150" i="11"/>
  <c r="N151" i="11"/>
  <c r="N152" i="11"/>
  <c r="N153" i="11"/>
  <c r="N154" i="11"/>
  <c r="N155" i="11"/>
  <c r="N156" i="11"/>
  <c r="N157" i="11"/>
  <c r="N158" i="11"/>
  <c r="N159" i="11"/>
  <c r="N160" i="11"/>
  <c r="N161" i="11"/>
  <c r="N162" i="11"/>
  <c r="N163" i="11"/>
  <c r="N164" i="11"/>
  <c r="N165" i="11"/>
  <c r="N166" i="11"/>
  <c r="N167" i="11"/>
  <c r="N168" i="11"/>
  <c r="N169" i="11"/>
  <c r="N170" i="11"/>
  <c r="N171" i="11"/>
  <c r="N172" i="11"/>
  <c r="N173" i="11"/>
  <c r="N174" i="11"/>
  <c r="N175" i="11"/>
  <c r="N176" i="11"/>
  <c r="N177" i="11"/>
  <c r="N178" i="11"/>
  <c r="N179" i="11"/>
  <c r="N180" i="11"/>
  <c r="N181" i="11"/>
  <c r="N182" i="11"/>
  <c r="N183" i="11"/>
  <c r="N184" i="11"/>
  <c r="N185" i="11"/>
  <c r="N186" i="11"/>
  <c r="N187" i="11"/>
  <c r="N188" i="11"/>
  <c r="N189" i="11"/>
  <c r="N190" i="11"/>
  <c r="N191" i="11"/>
  <c r="N192" i="11"/>
  <c r="N193" i="11"/>
  <c r="N194" i="11"/>
  <c r="N195" i="11"/>
  <c r="N196" i="11"/>
  <c r="N197" i="11"/>
  <c r="N198" i="11"/>
  <c r="N199" i="11"/>
  <c r="N200" i="11"/>
  <c r="N201" i="11"/>
  <c r="M200" i="11"/>
  <c r="M199" i="11"/>
  <c r="M198" i="11"/>
  <c r="M197" i="11"/>
  <c r="M196" i="11"/>
  <c r="M195" i="11"/>
  <c r="M194" i="11"/>
  <c r="M193" i="11"/>
  <c r="M192" i="11"/>
  <c r="M190" i="11"/>
  <c r="M189" i="11"/>
  <c r="C8" i="30" l="1"/>
  <c r="C10" i="30"/>
  <c r="E7" i="30"/>
  <c r="D5" i="30"/>
  <c r="L2" i="7" l="1"/>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K2" i="7"/>
  <c r="M2" i="7" s="1"/>
  <c r="K3" i="7"/>
  <c r="M3" i="7" s="1"/>
  <c r="K4" i="7"/>
  <c r="M4" i="7" s="1"/>
  <c r="K5" i="7"/>
  <c r="M5" i="7" s="1"/>
  <c r="K6" i="7"/>
  <c r="M6" i="7" s="1"/>
  <c r="K7" i="7"/>
  <c r="M7" i="7" s="1"/>
  <c r="K8" i="7"/>
  <c r="M8" i="7" s="1"/>
  <c r="K9" i="7"/>
  <c r="M9" i="7" s="1"/>
  <c r="K10" i="7"/>
  <c r="M10" i="7" s="1"/>
  <c r="K11" i="7"/>
  <c r="M11" i="7" s="1"/>
  <c r="K12" i="7"/>
  <c r="M12" i="7" s="1"/>
  <c r="K13" i="7"/>
  <c r="M13" i="7" s="1"/>
  <c r="K14" i="7"/>
  <c r="M14" i="7" s="1"/>
  <c r="K15" i="7"/>
  <c r="M15" i="7" s="1"/>
  <c r="K16" i="7"/>
  <c r="M16" i="7" s="1"/>
  <c r="K17" i="7"/>
  <c r="M17" i="7" s="1"/>
  <c r="K18" i="7"/>
  <c r="M18" i="7" s="1"/>
  <c r="K19" i="7"/>
  <c r="M19" i="7" s="1"/>
  <c r="K20" i="7"/>
  <c r="M20" i="7" s="1"/>
  <c r="K21" i="7"/>
  <c r="M21" i="7" s="1"/>
  <c r="K22" i="7"/>
  <c r="M22" i="7" s="1"/>
  <c r="K23" i="7"/>
  <c r="M23" i="7" s="1"/>
  <c r="K24" i="7"/>
  <c r="M24" i="7" s="1"/>
  <c r="K25" i="7"/>
  <c r="M25" i="7" s="1"/>
  <c r="K26" i="7"/>
  <c r="M26" i="7" s="1"/>
  <c r="K27" i="7"/>
  <c r="M27" i="7" s="1"/>
  <c r="K28" i="7"/>
  <c r="M28" i="7" s="1"/>
  <c r="K29" i="7"/>
  <c r="M29" i="7" s="1"/>
  <c r="K30" i="7"/>
  <c r="M30" i="7" s="1"/>
  <c r="K31" i="7"/>
  <c r="M31" i="7" s="1"/>
  <c r="K32" i="7"/>
  <c r="M32" i="7" s="1"/>
  <c r="K33" i="7"/>
  <c r="M33" i="7" s="1"/>
  <c r="K34" i="7"/>
  <c r="M34" i="7" s="1"/>
  <c r="K35" i="7"/>
  <c r="M35" i="7" s="1"/>
  <c r="K36" i="7"/>
  <c r="M36" i="7" s="1"/>
  <c r="K37" i="7"/>
  <c r="M37" i="7" s="1"/>
  <c r="K38" i="7"/>
  <c r="M38" i="7" s="1"/>
  <c r="K39" i="7"/>
  <c r="M39" i="7" s="1"/>
  <c r="K40" i="7"/>
  <c r="M40" i="7" s="1"/>
  <c r="K41" i="7"/>
  <c r="M41" i="7" s="1"/>
  <c r="K42" i="7"/>
  <c r="M42" i="7" s="1"/>
  <c r="K43" i="7"/>
  <c r="M43" i="7" s="1"/>
  <c r="K44" i="7"/>
  <c r="M44" i="7" s="1"/>
  <c r="K45" i="7"/>
  <c r="M45" i="7" s="1"/>
  <c r="K46" i="7"/>
  <c r="M46" i="7" s="1"/>
  <c r="K47" i="7"/>
  <c r="M47" i="7" s="1"/>
  <c r="K48" i="7"/>
  <c r="M48" i="7" s="1"/>
  <c r="K49" i="7"/>
  <c r="M49" i="7" s="1"/>
  <c r="K50" i="7"/>
  <c r="M50" i="7" s="1"/>
  <c r="K51" i="7"/>
  <c r="M51" i="7" s="1"/>
  <c r="K52" i="7"/>
  <c r="M52" i="7" s="1"/>
  <c r="K53" i="7"/>
  <c r="M53" i="7" s="1"/>
  <c r="K54" i="7"/>
  <c r="M54" i="7" s="1"/>
  <c r="K55" i="7"/>
  <c r="M55" i="7" s="1"/>
  <c r="K56" i="7"/>
  <c r="M56" i="7" s="1"/>
  <c r="K57" i="7"/>
  <c r="M57" i="7" s="1"/>
  <c r="K58" i="7"/>
  <c r="M58" i="7" s="1"/>
  <c r="K59" i="7"/>
  <c r="M59" i="7" s="1"/>
  <c r="K60" i="7"/>
  <c r="M60" i="7" s="1"/>
  <c r="K61" i="7"/>
  <c r="M61" i="7" s="1"/>
  <c r="K62" i="7"/>
  <c r="M62" i="7" s="1"/>
  <c r="K63" i="7"/>
  <c r="M63" i="7" s="1"/>
  <c r="K64" i="7"/>
  <c r="M64" i="7" s="1"/>
  <c r="K65" i="7"/>
  <c r="M65" i="7" s="1"/>
  <c r="K66" i="7"/>
  <c r="M66" i="7" s="1"/>
  <c r="K67" i="7"/>
  <c r="M67" i="7" s="1"/>
  <c r="K68" i="7"/>
  <c r="M68" i="7" s="1"/>
  <c r="K69" i="7"/>
  <c r="M69" i="7" s="1"/>
  <c r="K70" i="7"/>
  <c r="M70" i="7" s="1"/>
  <c r="K71" i="7"/>
  <c r="M71" i="7" s="1"/>
  <c r="K72" i="7"/>
  <c r="M72" i="7" s="1"/>
  <c r="K73" i="7"/>
  <c r="M73" i="7" s="1"/>
  <c r="K74" i="7"/>
  <c r="M74" i="7" s="1"/>
  <c r="K75" i="7"/>
  <c r="M75" i="7" s="1"/>
  <c r="K76" i="7"/>
  <c r="M76" i="7" s="1"/>
  <c r="K77" i="7"/>
  <c r="M77" i="7" s="1"/>
  <c r="K78" i="7"/>
  <c r="M78" i="7" s="1"/>
  <c r="K79" i="7"/>
  <c r="M79" i="7" s="1"/>
  <c r="K80" i="7"/>
  <c r="M80" i="7" s="1"/>
  <c r="K81" i="7"/>
  <c r="M81" i="7" s="1"/>
  <c r="K82" i="7"/>
  <c r="M82" i="7" s="1"/>
  <c r="K83" i="7"/>
  <c r="M83" i="7" s="1"/>
  <c r="K84" i="7"/>
  <c r="M84" i="7" s="1"/>
  <c r="K85" i="7"/>
  <c r="M85" i="7" s="1"/>
  <c r="K86" i="7"/>
  <c r="M86" i="7" s="1"/>
  <c r="K87" i="7"/>
  <c r="M87" i="7" s="1"/>
  <c r="K88" i="7"/>
  <c r="M88" i="7" s="1"/>
  <c r="K89" i="7"/>
  <c r="M89" i="7" s="1"/>
  <c r="K90" i="7"/>
  <c r="M90" i="7" s="1"/>
  <c r="K91" i="7"/>
  <c r="M91" i="7" s="1"/>
  <c r="K92" i="7"/>
  <c r="M92" i="7" s="1"/>
  <c r="K93" i="7"/>
  <c r="M93" i="7" s="1"/>
  <c r="K94" i="7"/>
  <c r="M94" i="7" s="1"/>
  <c r="K95" i="7"/>
  <c r="M95" i="7" s="1"/>
  <c r="K96" i="7"/>
  <c r="M96" i="7" s="1"/>
  <c r="K97" i="7"/>
  <c r="M97" i="7" s="1"/>
  <c r="K98" i="7"/>
  <c r="M98" i="7" s="1"/>
  <c r="K99" i="7"/>
  <c r="M99" i="7" s="1"/>
  <c r="K100" i="7"/>
  <c r="M100" i="7" s="1"/>
  <c r="K101" i="7"/>
  <c r="M101" i="7" s="1"/>
  <c r="K102" i="7"/>
  <c r="M102" i="7" s="1"/>
  <c r="K103" i="7"/>
  <c r="M103" i="7" s="1"/>
  <c r="K104" i="7"/>
  <c r="M104" i="7" s="1"/>
  <c r="K105" i="7"/>
  <c r="M105" i="7" s="1"/>
  <c r="K106" i="7"/>
  <c r="M106" i="7" s="1"/>
  <c r="K107" i="7"/>
  <c r="M107" i="7" s="1"/>
  <c r="K108" i="7"/>
  <c r="M108" i="7" s="1"/>
  <c r="K109" i="7"/>
  <c r="M109" i="7" s="1"/>
  <c r="K110" i="7"/>
  <c r="M110" i="7" s="1"/>
  <c r="K111" i="7"/>
  <c r="M111" i="7" s="1"/>
  <c r="K112" i="7"/>
  <c r="M112" i="7" s="1"/>
  <c r="K113" i="7"/>
  <c r="M113" i="7" s="1"/>
  <c r="K114" i="7"/>
  <c r="M114" i="7" s="1"/>
  <c r="K115" i="7"/>
  <c r="M115" i="7" s="1"/>
  <c r="K116" i="7"/>
  <c r="M116" i="7" s="1"/>
  <c r="K117" i="7"/>
  <c r="M117" i="7" s="1"/>
  <c r="K118" i="7"/>
  <c r="M118" i="7" s="1"/>
  <c r="K119" i="7"/>
  <c r="M119" i="7" s="1"/>
  <c r="K120" i="7"/>
  <c r="M120" i="7" s="1"/>
  <c r="K121" i="7"/>
  <c r="M121" i="7" s="1"/>
  <c r="K122" i="7"/>
  <c r="M122" i="7" s="1"/>
  <c r="K123" i="7"/>
  <c r="M123" i="7" s="1"/>
  <c r="K124" i="7"/>
  <c r="M124" i="7" s="1"/>
  <c r="K125" i="7"/>
  <c r="M125" i="7" s="1"/>
  <c r="K126" i="7"/>
  <c r="M126" i="7" s="1"/>
  <c r="K127" i="7"/>
  <c r="M127" i="7" s="1"/>
  <c r="K128" i="7"/>
  <c r="M128" i="7" s="1"/>
  <c r="K129" i="7"/>
  <c r="M129" i="7" s="1"/>
  <c r="K130" i="7"/>
  <c r="M130" i="7" s="1"/>
  <c r="K131" i="7"/>
  <c r="M131" i="7" s="1"/>
  <c r="K132" i="7"/>
  <c r="M132" i="7" s="1"/>
  <c r="K133" i="7"/>
  <c r="M133" i="7" s="1"/>
  <c r="K134" i="7"/>
  <c r="M134" i="7" s="1"/>
  <c r="K135" i="7"/>
  <c r="M135" i="7" s="1"/>
  <c r="K136" i="7"/>
  <c r="M136" i="7" s="1"/>
  <c r="K137" i="7"/>
  <c r="M137" i="7" s="1"/>
  <c r="K138" i="7"/>
  <c r="M138" i="7" s="1"/>
  <c r="K139" i="7"/>
  <c r="M139" i="7" s="1"/>
  <c r="K140" i="7"/>
  <c r="M140" i="7" s="1"/>
  <c r="K141" i="7"/>
  <c r="M141" i="7" s="1"/>
  <c r="K142" i="7"/>
  <c r="M142" i="7" s="1"/>
  <c r="K143" i="7"/>
  <c r="M143" i="7" s="1"/>
  <c r="K144" i="7"/>
  <c r="M144" i="7" s="1"/>
  <c r="K145" i="7"/>
  <c r="M145" i="7" s="1"/>
  <c r="K146" i="7"/>
  <c r="M146" i="7" s="1"/>
  <c r="K147" i="7"/>
  <c r="M147" i="7" s="1"/>
  <c r="K148" i="7"/>
  <c r="M148" i="7" s="1"/>
  <c r="K149" i="7"/>
  <c r="M149" i="7" s="1"/>
  <c r="K150" i="7"/>
  <c r="M150" i="7" s="1"/>
  <c r="K151" i="7"/>
  <c r="M151" i="7" s="1"/>
  <c r="K152" i="7"/>
  <c r="M152" i="7" s="1"/>
  <c r="K153" i="7"/>
  <c r="M153" i="7" s="1"/>
  <c r="K154" i="7"/>
  <c r="M154" i="7" s="1"/>
  <c r="K155" i="7"/>
  <c r="M155" i="7" s="1"/>
  <c r="K156" i="7"/>
  <c r="M156" i="7" s="1"/>
  <c r="K157" i="7"/>
  <c r="M157" i="7" s="1"/>
  <c r="K158" i="7"/>
  <c r="M158" i="7" s="1"/>
  <c r="K159" i="7"/>
  <c r="M159" i="7" s="1"/>
  <c r="K160" i="7"/>
  <c r="M160" i="7" s="1"/>
  <c r="K161" i="7"/>
  <c r="M161" i="7" s="1"/>
  <c r="K162" i="7"/>
  <c r="M162" i="7" s="1"/>
  <c r="K163" i="7"/>
  <c r="M163" i="7" s="1"/>
  <c r="K164" i="7"/>
  <c r="M164" i="7" s="1"/>
  <c r="K165" i="7"/>
  <c r="M165" i="7" s="1"/>
  <c r="K166" i="7"/>
  <c r="M166" i="7" s="1"/>
  <c r="K167" i="7"/>
  <c r="M167" i="7" s="1"/>
  <c r="K168" i="7"/>
  <c r="M168" i="7" s="1"/>
  <c r="K169" i="7"/>
  <c r="M169" i="7" s="1"/>
  <c r="K170" i="7"/>
  <c r="M170" i="7" s="1"/>
  <c r="K171" i="7"/>
  <c r="M171" i="7" s="1"/>
  <c r="K172" i="7"/>
  <c r="M172" i="7" s="1"/>
  <c r="K173" i="7"/>
  <c r="M173" i="7" s="1"/>
  <c r="K174" i="7"/>
  <c r="M174" i="7" s="1"/>
  <c r="K175" i="7"/>
  <c r="M175" i="7" s="1"/>
  <c r="K176" i="7"/>
  <c r="M176" i="7" s="1"/>
  <c r="K177" i="7"/>
  <c r="M177" i="7" s="1"/>
  <c r="K178" i="7"/>
  <c r="M178" i="7" s="1"/>
  <c r="K179" i="7"/>
  <c r="M179" i="7" s="1"/>
  <c r="K180" i="7"/>
  <c r="M180" i="7" s="1"/>
  <c r="K181" i="7"/>
  <c r="M181" i="7" s="1"/>
  <c r="K182" i="7"/>
  <c r="M182" i="7" s="1"/>
  <c r="K183" i="7"/>
  <c r="M183" i="7" s="1"/>
  <c r="K184" i="7"/>
  <c r="M184" i="7" s="1"/>
  <c r="K185" i="7"/>
  <c r="M185" i="7" s="1"/>
  <c r="K186" i="7"/>
  <c r="M186" i="7" s="1"/>
  <c r="K187" i="7"/>
  <c r="M187" i="7" s="1"/>
  <c r="K188" i="7"/>
  <c r="M188" i="7" s="1"/>
  <c r="K189" i="7"/>
  <c r="M189" i="7" s="1"/>
  <c r="K190" i="7"/>
  <c r="M190" i="7" s="1"/>
  <c r="K191" i="7"/>
  <c r="M191" i="7" s="1"/>
  <c r="K192" i="7"/>
  <c r="M192" i="7" s="1"/>
  <c r="K193" i="7"/>
  <c r="M193" i="7" s="1"/>
  <c r="K194" i="7"/>
  <c r="M194" i="7" s="1"/>
  <c r="K195" i="7"/>
  <c r="M195" i="7" s="1"/>
  <c r="K196" i="7"/>
  <c r="M196" i="7" s="1"/>
  <c r="K197" i="7"/>
  <c r="M197" i="7" s="1"/>
  <c r="K198" i="7"/>
  <c r="M198" i="7" s="1"/>
  <c r="K199" i="7"/>
  <c r="M199" i="7" s="1"/>
  <c r="K200" i="7"/>
  <c r="M200" i="7" s="1"/>
  <c r="K201" i="7"/>
  <c r="M201" i="7" s="1"/>
  <c r="M3"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9" i="11"/>
  <c r="M70" i="11"/>
  <c r="M71" i="11"/>
  <c r="M72" i="11"/>
  <c r="M74" i="11"/>
  <c r="M75" i="11"/>
  <c r="M76" i="11"/>
  <c r="M77" i="11"/>
  <c r="M78" i="11"/>
  <c r="M79" i="11"/>
  <c r="M80" i="11"/>
  <c r="M82" i="11"/>
  <c r="M83" i="11"/>
  <c r="M84" i="11"/>
  <c r="M85" i="11"/>
  <c r="M86" i="11"/>
  <c r="M87" i="11"/>
  <c r="M88" i="11"/>
  <c r="M89" i="11"/>
  <c r="M90" i="11"/>
  <c r="M91" i="11"/>
  <c r="M92" i="11"/>
  <c r="M93" i="11"/>
  <c r="M94" i="11"/>
  <c r="M95" i="11"/>
  <c r="M96" i="11"/>
  <c r="M97" i="11"/>
  <c r="M98" i="11"/>
  <c r="M99" i="11"/>
  <c r="M100" i="11"/>
  <c r="M101" i="11"/>
  <c r="M102" i="11"/>
  <c r="M104" i="11"/>
  <c r="M105" i="11"/>
  <c r="M107" i="11"/>
  <c r="M108" i="11"/>
  <c r="M109" i="11"/>
  <c r="M110" i="11"/>
  <c r="M111" i="11"/>
  <c r="M112" i="11"/>
  <c r="M113" i="11"/>
  <c r="M114" i="11"/>
  <c r="M115" i="11"/>
  <c r="M116" i="11"/>
  <c r="M118" i="11"/>
  <c r="M119" i="11"/>
  <c r="M120" i="11"/>
  <c r="M121" i="11"/>
  <c r="M122" i="11"/>
  <c r="M123" i="11"/>
  <c r="M124" i="11"/>
  <c r="M125" i="11"/>
  <c r="M126" i="11"/>
  <c r="M127" i="11"/>
  <c r="M128" i="11"/>
  <c r="M129" i="11"/>
  <c r="M130" i="11"/>
  <c r="M131" i="11"/>
  <c r="M132" i="11"/>
  <c r="M134" i="11"/>
  <c r="M135" i="11"/>
  <c r="M136" i="11"/>
  <c r="M137" i="11"/>
  <c r="M138" i="11"/>
  <c r="M139" i="11"/>
  <c r="M140" i="11"/>
  <c r="M141" i="11"/>
  <c r="M142" i="11"/>
  <c r="M143" i="11"/>
  <c r="M144" i="11"/>
  <c r="M145" i="11"/>
  <c r="M146" i="11"/>
  <c r="M147" i="11"/>
  <c r="M149" i="11"/>
  <c r="M150" i="11"/>
  <c r="M151" i="11"/>
  <c r="M152" i="11"/>
  <c r="M153" i="11"/>
  <c r="M155" i="11"/>
  <c r="M156" i="11"/>
  <c r="M157" i="11"/>
  <c r="M158" i="11"/>
  <c r="M159"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201" i="11"/>
  <c r="M2" i="11" l="1"/>
  <c r="I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J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F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E2" i="5"/>
  <c r="E3" i="5"/>
  <c r="G3" i="5" s="1"/>
  <c r="E4" i="5"/>
  <c r="E5" i="5"/>
  <c r="E6" i="5"/>
  <c r="E7" i="5"/>
  <c r="G7" i="5" s="1"/>
  <c r="E8" i="5"/>
  <c r="E9" i="5"/>
  <c r="E10" i="5"/>
  <c r="E11" i="5"/>
  <c r="G11" i="5" s="1"/>
  <c r="E12" i="5"/>
  <c r="E13" i="5"/>
  <c r="E14" i="5"/>
  <c r="E15" i="5"/>
  <c r="E16" i="5"/>
  <c r="E17" i="5"/>
  <c r="E18" i="5"/>
  <c r="E19" i="5"/>
  <c r="E20" i="5"/>
  <c r="E21" i="5"/>
  <c r="E22" i="5"/>
  <c r="E23" i="5"/>
  <c r="G23" i="5" s="1"/>
  <c r="E24" i="5"/>
  <c r="E25" i="5"/>
  <c r="E26" i="5"/>
  <c r="E27" i="5"/>
  <c r="G27" i="5" s="1"/>
  <c r="E28" i="5"/>
  <c r="E29" i="5"/>
  <c r="E30" i="5"/>
  <c r="E31" i="5"/>
  <c r="E32" i="5"/>
  <c r="E33" i="5"/>
  <c r="E34" i="5"/>
  <c r="E35" i="5"/>
  <c r="E36" i="5"/>
  <c r="E37" i="5"/>
  <c r="E38" i="5"/>
  <c r="E39" i="5"/>
  <c r="G39" i="5" s="1"/>
  <c r="E40" i="5"/>
  <c r="E41" i="5"/>
  <c r="E42" i="5"/>
  <c r="E43" i="5"/>
  <c r="G43" i="5" s="1"/>
  <c r="E44" i="5"/>
  <c r="E45" i="5"/>
  <c r="E46" i="5"/>
  <c r="E47" i="5"/>
  <c r="E48" i="5"/>
  <c r="E49" i="5"/>
  <c r="E50" i="5"/>
  <c r="E51" i="5"/>
  <c r="E52" i="5"/>
  <c r="E53" i="5"/>
  <c r="E54" i="5"/>
  <c r="E55" i="5"/>
  <c r="G55" i="5" s="1"/>
  <c r="E56" i="5"/>
  <c r="E57" i="5"/>
  <c r="E58" i="5"/>
  <c r="E59" i="5"/>
  <c r="G59" i="5" s="1"/>
  <c r="E60" i="5"/>
  <c r="E61" i="5"/>
  <c r="E62" i="5"/>
  <c r="E63" i="5"/>
  <c r="E64" i="5"/>
  <c r="E65" i="5"/>
  <c r="E66" i="5"/>
  <c r="E67" i="5"/>
  <c r="E68" i="5"/>
  <c r="E69" i="5"/>
  <c r="E70" i="5"/>
  <c r="E71" i="5"/>
  <c r="G71" i="5" s="1"/>
  <c r="E72" i="5"/>
  <c r="E73" i="5"/>
  <c r="E74" i="5"/>
  <c r="E75" i="5"/>
  <c r="G75" i="5" s="1"/>
  <c r="E76" i="5"/>
  <c r="E77" i="5"/>
  <c r="E78" i="5"/>
  <c r="E79" i="5"/>
  <c r="E80" i="5"/>
  <c r="E81" i="5"/>
  <c r="E82" i="5"/>
  <c r="E83" i="5"/>
  <c r="E84" i="5"/>
  <c r="E85" i="5"/>
  <c r="E86" i="5"/>
  <c r="E87" i="5"/>
  <c r="G87" i="5" s="1"/>
  <c r="E88" i="5"/>
  <c r="E89" i="5"/>
  <c r="E90" i="5"/>
  <c r="E91" i="5"/>
  <c r="G91" i="5" s="1"/>
  <c r="E92" i="5"/>
  <c r="E93" i="5"/>
  <c r="E94" i="5"/>
  <c r="G94" i="5" s="1"/>
  <c r="E95" i="5"/>
  <c r="E96" i="5"/>
  <c r="G96" i="5" s="1"/>
  <c r="E97" i="5"/>
  <c r="E98" i="5"/>
  <c r="G98" i="5" s="1"/>
  <c r="E99" i="5"/>
  <c r="E100" i="5"/>
  <c r="E101" i="5"/>
  <c r="E102" i="5"/>
  <c r="G102" i="5" s="1"/>
  <c r="E103" i="5"/>
  <c r="G103" i="5" s="1"/>
  <c r="E104" i="5"/>
  <c r="G104" i="5" s="1"/>
  <c r="E105" i="5"/>
  <c r="E106" i="5"/>
  <c r="G106" i="5" s="1"/>
  <c r="E107" i="5"/>
  <c r="E108" i="5"/>
  <c r="E109" i="5"/>
  <c r="E110" i="5"/>
  <c r="G110" i="5" s="1"/>
  <c r="E111" i="5"/>
  <c r="G111" i="5" s="1"/>
  <c r="E112" i="5"/>
  <c r="G112" i="5" s="1"/>
  <c r="E113" i="5"/>
  <c r="E114" i="5"/>
  <c r="G114" i="5" s="1"/>
  <c r="E115" i="5"/>
  <c r="G115" i="5" s="1"/>
  <c r="E116" i="5"/>
  <c r="E117" i="5"/>
  <c r="E118" i="5"/>
  <c r="G118" i="5" s="1"/>
  <c r="E119" i="5"/>
  <c r="E120" i="5"/>
  <c r="G120" i="5" s="1"/>
  <c r="E121" i="5"/>
  <c r="E122" i="5"/>
  <c r="G122" i="5" s="1"/>
  <c r="E123" i="5"/>
  <c r="G123" i="5" s="1"/>
  <c r="E124" i="5"/>
  <c r="E125" i="5"/>
  <c r="E126" i="5"/>
  <c r="G126" i="5" s="1"/>
  <c r="E127" i="5"/>
  <c r="E128" i="5"/>
  <c r="G128" i="5" s="1"/>
  <c r="E129" i="5"/>
  <c r="E130" i="5"/>
  <c r="G130" i="5" s="1"/>
  <c r="E131" i="5"/>
  <c r="E132" i="5"/>
  <c r="G132" i="5" s="1"/>
  <c r="E133" i="5"/>
  <c r="E134" i="5"/>
  <c r="G134" i="5" s="1"/>
  <c r="E135" i="5"/>
  <c r="G135" i="5" s="1"/>
  <c r="E136" i="5"/>
  <c r="E137" i="5"/>
  <c r="E138" i="5"/>
  <c r="G138" i="5" s="1"/>
  <c r="E139" i="5"/>
  <c r="E140" i="5"/>
  <c r="G140" i="5" s="1"/>
  <c r="E141" i="5"/>
  <c r="E142" i="5"/>
  <c r="E143" i="5"/>
  <c r="G143" i="5" s="1"/>
  <c r="E144" i="5"/>
  <c r="G144" i="5" s="1"/>
  <c r="E145" i="5"/>
  <c r="E146" i="5"/>
  <c r="E147" i="5"/>
  <c r="E148" i="5"/>
  <c r="G148" i="5" s="1"/>
  <c r="E149" i="5"/>
  <c r="E150" i="5"/>
  <c r="G150" i="5" s="1"/>
  <c r="E151" i="5"/>
  <c r="G151" i="5" s="1"/>
  <c r="E152" i="5"/>
  <c r="G152" i="5" s="1"/>
  <c r="E153" i="5"/>
  <c r="E154" i="5"/>
  <c r="E155" i="5"/>
  <c r="E156" i="5"/>
  <c r="G156" i="5" s="1"/>
  <c r="E157" i="5"/>
  <c r="E158" i="5"/>
  <c r="G158" i="5" s="1"/>
  <c r="E159" i="5"/>
  <c r="E160" i="5"/>
  <c r="E161" i="5"/>
  <c r="E162" i="5"/>
  <c r="G162" i="5" s="1"/>
  <c r="E163" i="5"/>
  <c r="G163" i="5" s="1"/>
  <c r="E164" i="5"/>
  <c r="G164" i="5" s="1"/>
  <c r="E165" i="5"/>
  <c r="E166" i="5"/>
  <c r="G166" i="5" s="1"/>
  <c r="E167" i="5"/>
  <c r="E168" i="5"/>
  <c r="E169" i="5"/>
  <c r="E170" i="5"/>
  <c r="G170" i="5" s="1"/>
  <c r="E171" i="5"/>
  <c r="G171" i="5" s="1"/>
  <c r="E172" i="5"/>
  <c r="G172" i="5" s="1"/>
  <c r="E173" i="5"/>
  <c r="E174" i="5"/>
  <c r="G174" i="5" s="1"/>
  <c r="E175" i="5"/>
  <c r="G175" i="5" s="1"/>
  <c r="E176" i="5"/>
  <c r="E177" i="5"/>
  <c r="E178" i="5"/>
  <c r="G178" i="5" s="1"/>
  <c r="E179" i="5"/>
  <c r="G179" i="5" s="1"/>
  <c r="E180" i="5"/>
  <c r="G180" i="5" s="1"/>
  <c r="E181" i="5"/>
  <c r="E182" i="5"/>
  <c r="G182" i="5" s="1"/>
  <c r="E183" i="5"/>
  <c r="G183" i="5" s="1"/>
  <c r="E184" i="5"/>
  <c r="E185" i="5"/>
  <c r="E186" i="5"/>
  <c r="G186" i="5" s="1"/>
  <c r="E187" i="5"/>
  <c r="E188" i="5"/>
  <c r="G188" i="5" s="1"/>
  <c r="E189" i="5"/>
  <c r="E190" i="5"/>
  <c r="G190" i="5" s="1"/>
  <c r="E191" i="5"/>
  <c r="E192" i="5"/>
  <c r="E193" i="5"/>
  <c r="E194" i="5"/>
  <c r="G194" i="5" s="1"/>
  <c r="E195" i="5"/>
  <c r="G195" i="5" s="1"/>
  <c r="E196" i="5"/>
  <c r="G196" i="5" s="1"/>
  <c r="E197" i="5"/>
  <c r="E198" i="5"/>
  <c r="G198" i="5" s="1"/>
  <c r="E199" i="5"/>
  <c r="G199" i="5" s="1"/>
  <c r="E200" i="5"/>
  <c r="G200" i="5" s="1"/>
  <c r="E201" i="5"/>
  <c r="G2" i="5"/>
  <c r="G6" i="5"/>
  <c r="G10" i="5"/>
  <c r="G14" i="5"/>
  <c r="G15" i="5"/>
  <c r="G18" i="5"/>
  <c r="G19" i="5"/>
  <c r="G22" i="5"/>
  <c r="G26" i="5"/>
  <c r="G30" i="5"/>
  <c r="G31" i="5"/>
  <c r="G34" i="5"/>
  <c r="G35" i="5"/>
  <c r="G36" i="5"/>
  <c r="G38" i="5"/>
  <c r="G42" i="5"/>
  <c r="G46" i="5"/>
  <c r="G47" i="5"/>
  <c r="G50" i="5"/>
  <c r="G51" i="5"/>
  <c r="G52" i="5"/>
  <c r="G54" i="5"/>
  <c r="G58" i="5"/>
  <c r="G62" i="5"/>
  <c r="G63" i="5"/>
  <c r="G66" i="5"/>
  <c r="G67" i="5"/>
  <c r="G70" i="5"/>
  <c r="G74" i="5"/>
  <c r="G78" i="5"/>
  <c r="G79" i="5"/>
  <c r="G82" i="5"/>
  <c r="G83" i="5"/>
  <c r="G86" i="5"/>
  <c r="G90" i="5"/>
  <c r="G95" i="5"/>
  <c r="G99" i="5"/>
  <c r="G107" i="5"/>
  <c r="G108" i="5"/>
  <c r="G119" i="5"/>
  <c r="G127" i="5"/>
  <c r="G131" i="5"/>
  <c r="G139" i="5"/>
  <c r="G142" i="5"/>
  <c r="G146" i="5"/>
  <c r="G147" i="5"/>
  <c r="G154" i="5"/>
  <c r="G155" i="5"/>
  <c r="G159" i="5"/>
  <c r="G167" i="5"/>
  <c r="G168" i="5"/>
  <c r="G187" i="5"/>
  <c r="G191" i="5"/>
  <c r="G84" i="5" l="1"/>
  <c r="G68" i="5"/>
  <c r="G20" i="5"/>
  <c r="G4" i="5"/>
  <c r="G184" i="5"/>
  <c r="G88" i="5"/>
  <c r="G76" i="5"/>
  <c r="G60" i="5"/>
  <c r="G44" i="5"/>
  <c r="G32" i="5"/>
  <c r="G24" i="5"/>
  <c r="G16" i="5"/>
  <c r="G8" i="5"/>
  <c r="G192" i="5"/>
  <c r="G176" i="5"/>
  <c r="G160" i="5"/>
  <c r="G136" i="5"/>
  <c r="G124" i="5"/>
  <c r="G116" i="5"/>
  <c r="G100" i="5"/>
  <c r="G92" i="5"/>
  <c r="G80" i="5"/>
  <c r="G72" i="5"/>
  <c r="G64" i="5"/>
  <c r="G56" i="5"/>
  <c r="G48" i="5"/>
  <c r="G40" i="5"/>
  <c r="G28" i="5"/>
  <c r="G12" i="5"/>
  <c r="G197" i="5"/>
  <c r="G201" i="5"/>
  <c r="G193" i="5"/>
  <c r="G153" i="5"/>
  <c r="G149" i="5"/>
  <c r="G145" i="5"/>
  <c r="G141" i="5"/>
  <c r="G137" i="5"/>
  <c r="G133" i="5"/>
  <c r="G129" i="5"/>
  <c r="G89" i="5"/>
  <c r="G85" i="5"/>
  <c r="G81" i="5"/>
  <c r="G77" i="5"/>
  <c r="G73" i="5"/>
  <c r="G69" i="5"/>
  <c r="G65" i="5"/>
  <c r="G61" i="5"/>
  <c r="G57" i="5"/>
  <c r="G53" i="5"/>
  <c r="G49" i="5"/>
  <c r="G45" i="5"/>
  <c r="G41" i="5"/>
  <c r="G37" i="5"/>
  <c r="G33" i="5"/>
  <c r="G29" i="5"/>
  <c r="G25" i="5"/>
  <c r="G21" i="5"/>
  <c r="G17" i="5"/>
  <c r="G13" i="5"/>
  <c r="G9" i="5"/>
  <c r="G5" i="5"/>
  <c r="G189" i="5"/>
  <c r="G185" i="5"/>
  <c r="G181" i="5"/>
  <c r="G177" i="5"/>
  <c r="G173" i="5"/>
  <c r="G169" i="5"/>
  <c r="G165" i="5"/>
  <c r="G161" i="5"/>
  <c r="G157" i="5"/>
  <c r="G125" i="5"/>
  <c r="G121" i="5"/>
  <c r="G117" i="5"/>
  <c r="G113" i="5"/>
  <c r="G109" i="5"/>
  <c r="G105" i="5"/>
  <c r="G101" i="5"/>
  <c r="G97" i="5"/>
  <c r="G93" i="5"/>
  <c r="H2" i="6" l="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alcChain>
</file>

<file path=xl/connections.xml><?xml version="1.0" encoding="utf-8"?>
<connections xmlns="http://schemas.openxmlformats.org/spreadsheetml/2006/main">
  <connection id="1" keepAlive="1" name="Query - Customer" description="Connection to the 'Customer' query in the workbook." type="5" refreshedVersion="6" background="1" saveData="1">
    <dbPr connection="Provider=Microsoft.Mashup.OleDb.1;Data Source=$Workbook$;Location=Customer;Extended Properties=&quot;&quot;" command="SELECT * FROM [Customer]"/>
  </connection>
  <connection id="2" keepAlive="1" name="Query - Employee_Details" description="Connection to the 'Employee_Details' query in the workbook." type="5" refreshedVersion="6" background="1" saveData="1">
    <dbPr connection="Provider=Microsoft.Mashup.OleDb.1;Data Source=$Workbook$;Location=Employee_Details;Extended Properties=&quot;&quot;" command="SELECT * FROM [Employee_Details]"/>
  </connection>
  <connection id="3" keepAlive="1" name="Query - Employee_Details+SHIPMENT" description="Connection to the 'Employee_Details+SHIPMENT' query in the workbook." type="5" refreshedVersion="6" background="1" saveData="1">
    <dbPr connection="Provider=Microsoft.Mashup.OleDb.1;Data Source=$Workbook$;Location=Employee_Details+SHIPMENT;Extended Properties=&quot;&quot;" command="SELECT * FROM [Employee_Details+SHIPMENT]"/>
  </connection>
  <connection id="4" keepAlive="1" name="Query - employee_manages_shipment" description="Connection to the 'employee_manages_shipment' query in the workbook." type="5" refreshedVersion="6" background="1" saveData="1">
    <dbPr connection="Provider=Microsoft.Mashup.OleDb.1;Data Source=$Workbook$;Location=employee_manages_shipment;Extended Properties=&quot;&quot;" command="SELECT * FROM [employee_manages_shipment]"/>
  </connection>
  <connection id="5" keepAlive="1" name="Query - Membership" description="Connection to the 'Membership' query in the workbook." type="5" refreshedVersion="6" background="1" saveData="1">
    <dbPr connection="Provider=Microsoft.Mashup.OleDb.1;Data Source=$Workbook$;Location=Membership;Extended Properties=&quot;&quot;" command="SELECT * FROM [Membership]"/>
  </connection>
  <connection id="6" keepAlive="1" name="Query - Merge1" description="Connection to the 'Merge1' query in the workbook." type="5" refreshedVersion="6" background="1" saveData="1">
    <dbPr connection="Provider=Microsoft.Mashup.OleDb.1;Data Source=$Workbook$;Location=Merge1;Extended Properties=&quot;&quot;" command="SELECT * FROM [Merge1]"/>
  </connection>
  <connection id="7" keepAlive="1" name="Query - Merge2" description="Connection to the 'Merge2' query in the workbook." type="5" refreshedVersion="6" background="1" saveData="1">
    <dbPr connection="Provider=Microsoft.Mashup.OleDb.1;Data Source=$Workbook$;Location=Merge2;Extended Properties=&quot;&quot;" command="SELECT * FROM [Merge2]"/>
  </connection>
  <connection id="8" keepAlive="1" name="Query - Payment_Details" description="Connection to the 'Payment_Details' query in the workbook." type="5" refreshedVersion="6" background="1" saveData="1">
    <dbPr connection="Provider=Microsoft.Mashup.OleDb.1;Data Source=$Workbook$;Location=Payment_Details;Extended Properties=&quot;&quot;" command="SELECT * FROM [Payment_Details]"/>
  </connection>
  <connection id="9" keepAlive="1" name="Query - Shipment_Details" description="Connection to the 'Shipment_Details' query in the workbook." type="5" refreshedVersion="6" background="1" saveData="1">
    <dbPr connection="Provider=Microsoft.Mashup.OleDb.1;Data Source=$Workbook$;Location=Shipment_Details;Extended Properties=&quot;&quot;" command="SELECT * FROM [Shipment_Details]"/>
  </connection>
  <connection id="10" keepAlive="1" name="Query - Status" description="Connection to the 'Status' query in the workbook." type="5" refreshedVersion="6" background="1" saveData="1">
    <dbPr connection="Provider=Microsoft.Mashup.OleDb.1;Data Source=$Workbook$;Location=Status;Extended Properties=&quot;&quot;" command="SELECT * FROM [Status]"/>
  </connection>
</connections>
</file>

<file path=xl/sharedStrings.xml><?xml version="1.0" encoding="utf-8"?>
<sst xmlns="http://schemas.openxmlformats.org/spreadsheetml/2006/main" count="7383" uniqueCount="1592">
  <si>
    <t>C_ID</t>
  </si>
  <si>
    <t>M_ID</t>
  </si>
  <si>
    <t>C_NAME</t>
  </si>
  <si>
    <t>C_EMAIL_ID</t>
  </si>
  <si>
    <t>C_TYPE</t>
  </si>
  <si>
    <t>C_ADDR</t>
  </si>
  <si>
    <t>C_CONT_NO</t>
  </si>
  <si>
    <t>Start_date</t>
  </si>
  <si>
    <t>End_date</t>
  </si>
  <si>
    <t>Mitchell</t>
  </si>
  <si>
    <t>harriette42@ymail.com</t>
  </si>
  <si>
    <t>Internal Goods</t>
  </si>
  <si>
    <t>2100 Block of 27TH AV</t>
  </si>
  <si>
    <t>Reginald</t>
  </si>
  <si>
    <t>matthew951@yahoo.co.in</t>
  </si>
  <si>
    <t>Wholesale</t>
  </si>
  <si>
    <t>300 Block of ELLIS ST</t>
  </si>
  <si>
    <t>Jaylene</t>
  </si>
  <si>
    <t>geraldine867@ymail.co.in</t>
  </si>
  <si>
    <t>Retail</t>
  </si>
  <si>
    <t>1000 Block of MISSION ST</t>
  </si>
  <si>
    <t>Stacie</t>
  </si>
  <si>
    <t>brenda905@ymail.com</t>
  </si>
  <si>
    <t>800 Block of BRYANT ST</t>
  </si>
  <si>
    <t>Jonathan</t>
  </si>
  <si>
    <t>malie282@gmail.com</t>
  </si>
  <si>
    <t>0 Block of DRUMM ST</t>
  </si>
  <si>
    <t>Italia</t>
  </si>
  <si>
    <t>fred847@google.co.in</t>
  </si>
  <si>
    <t>3RD ST / FOLSOM ST</t>
  </si>
  <si>
    <t>Catherine</t>
  </si>
  <si>
    <t>clay224@gmail.com</t>
  </si>
  <si>
    <t>GOLDEN GATE AV / PARKER AV</t>
  </si>
  <si>
    <t>Pierre</t>
  </si>
  <si>
    <t>alaysha578@hotmail.com</t>
  </si>
  <si>
    <t>1400 Block of DEHARO ST</t>
  </si>
  <si>
    <t>Sheryl</t>
  </si>
  <si>
    <t>kelli519@gmail.com</t>
  </si>
  <si>
    <t>FOLSOM ST / 3RD ST</t>
  </si>
  <si>
    <t>Rory</t>
  </si>
  <si>
    <t>ryker154@hotmail.com</t>
  </si>
  <si>
    <t>0 Block of THRIFT ST</t>
  </si>
  <si>
    <t>Cecile</t>
  </si>
  <si>
    <t>johnnie593@hotmail.com</t>
  </si>
  <si>
    <t>100 Block of GOLDEN GATE AV</t>
  </si>
  <si>
    <t>Monte</t>
  </si>
  <si>
    <t>zykeria36@google.co.in</t>
  </si>
  <si>
    <t>2400 Block of DIAMOND ST</t>
  </si>
  <si>
    <t>Belle</t>
  </si>
  <si>
    <t>selma775@yahoo.co.in</t>
  </si>
  <si>
    <t>FOLSOM ST / CESAR CHAVEZ ST</t>
  </si>
  <si>
    <t>Rayshawn</t>
  </si>
  <si>
    <t>kathryn298@gmail.com</t>
  </si>
  <si>
    <t>100 Block of LELAND AV</t>
  </si>
  <si>
    <t>Abby</t>
  </si>
  <si>
    <t>karl167@google.co.in</t>
  </si>
  <si>
    <t>600 Block of CLEMENT ST</t>
  </si>
  <si>
    <t>Alonzo</t>
  </si>
  <si>
    <t>freda331@yahoo.co.in</t>
  </si>
  <si>
    <t>400 Block of LEAVENWORTH ST</t>
  </si>
  <si>
    <t>Ray</t>
  </si>
  <si>
    <t>david216@ymail.com</t>
  </si>
  <si>
    <t>4400 Block of ANZA ST</t>
  </si>
  <si>
    <t>Tiffany</t>
  </si>
  <si>
    <t>winnifred436@gmail.com</t>
  </si>
  <si>
    <t>GEARY ST / TAYLOR ST</t>
  </si>
  <si>
    <t>Rosalind</t>
  </si>
  <si>
    <t>bryce535@google.co.in</t>
  </si>
  <si>
    <t>1500 Block of NEWCOMB AV</t>
  </si>
  <si>
    <t>Franklin</t>
  </si>
  <si>
    <t>maeve922@gmail.com</t>
  </si>
  <si>
    <t>ELLIS ST / JONES ST</t>
  </si>
  <si>
    <t>Sophie</t>
  </si>
  <si>
    <t>seth275@ymail.com</t>
  </si>
  <si>
    <t>24TH ST / MISSION ST</t>
  </si>
  <si>
    <t>Matthew</t>
  </si>
  <si>
    <t>maria344@yahoo.com</t>
  </si>
  <si>
    <t>600 Block of JOHNMUIR DR</t>
  </si>
  <si>
    <t>E_ID</t>
  </si>
  <si>
    <t>E_NAME</t>
  </si>
  <si>
    <t>E_DESIGNATION</t>
  </si>
  <si>
    <t>E_ADDR</t>
  </si>
  <si>
    <t>E_BRANCH</t>
  </si>
  <si>
    <t>E_CONT_NO</t>
  </si>
  <si>
    <t>Harriette</t>
  </si>
  <si>
    <t>Market analyst</t>
  </si>
  <si>
    <t>600 Block of PINE ST</t>
  </si>
  <si>
    <t>TX</t>
  </si>
  <si>
    <t>Chief finance officer</t>
  </si>
  <si>
    <t>EDDY ST / MASON ST</t>
  </si>
  <si>
    <t>MA</t>
  </si>
  <si>
    <t>Geraldine</t>
  </si>
  <si>
    <t>Transport manager</t>
  </si>
  <si>
    <t>CT</t>
  </si>
  <si>
    <t>Brenda</t>
  </si>
  <si>
    <t>Warehouse manager</t>
  </si>
  <si>
    <t>3300 Block of JUDAH ST</t>
  </si>
  <si>
    <t>UT</t>
  </si>
  <si>
    <t>Malie</t>
  </si>
  <si>
    <t>Branch manager</t>
  </si>
  <si>
    <t>3200 Block of GEARY BL</t>
  </si>
  <si>
    <t>OH</t>
  </si>
  <si>
    <t>Fred</t>
  </si>
  <si>
    <t>Project director</t>
  </si>
  <si>
    <t>VANNESS AV / MARKET ST</t>
  </si>
  <si>
    <t>MO</t>
  </si>
  <si>
    <t>Clay</t>
  </si>
  <si>
    <t>HR manager</t>
  </si>
  <si>
    <t>1000 Block of BOSWORTH ST</t>
  </si>
  <si>
    <t>SD</t>
  </si>
  <si>
    <t>Alaysha</t>
  </si>
  <si>
    <t>Material handling executive</t>
  </si>
  <si>
    <t>800 Block of GEARY ST</t>
  </si>
  <si>
    <t>Kelli</t>
  </si>
  <si>
    <t>Non-executive director</t>
  </si>
  <si>
    <t>BAY SHORE BL / JERROLD AV</t>
  </si>
  <si>
    <t>Ryker</t>
  </si>
  <si>
    <t>HI</t>
  </si>
  <si>
    <t>Johnnie</t>
  </si>
  <si>
    <t>In House logistics executive</t>
  </si>
  <si>
    <t>100 Block of BRITTON ST</t>
  </si>
  <si>
    <t>RI</t>
  </si>
  <si>
    <t>Zykeria</t>
  </si>
  <si>
    <t>Warehouse in charge</t>
  </si>
  <si>
    <t>2700 Block of PACIFIC AV</t>
  </si>
  <si>
    <t>VA</t>
  </si>
  <si>
    <t>Selma</t>
  </si>
  <si>
    <t>Head of marketing</t>
  </si>
  <si>
    <t>900 Block of SANSOME ST</t>
  </si>
  <si>
    <t>KY</t>
  </si>
  <si>
    <t>Kathryn</t>
  </si>
  <si>
    <t>Technical support executive</t>
  </si>
  <si>
    <t>1300 Block of PACIFIC AV</t>
  </si>
  <si>
    <t>AL</t>
  </si>
  <si>
    <t>Karl</t>
  </si>
  <si>
    <t>LA PLAYA ST / BALBOA ST</t>
  </si>
  <si>
    <t>Freda</t>
  </si>
  <si>
    <t>IT support executive</t>
  </si>
  <si>
    <t>1900 Block of MISSION ST</t>
  </si>
  <si>
    <t>NH</t>
  </si>
  <si>
    <t>David</t>
  </si>
  <si>
    <t>Inventory manager</t>
  </si>
  <si>
    <t>22ND ST / IOWA ST</t>
  </si>
  <si>
    <t>Winnifred</t>
  </si>
  <si>
    <t>0 Block of 6TH ST</t>
  </si>
  <si>
    <t>Bryce</t>
  </si>
  <si>
    <t>Manager</t>
  </si>
  <si>
    <t>20TH ST / MISSION ST</t>
  </si>
  <si>
    <t>CA</t>
  </si>
  <si>
    <t>Maeve</t>
  </si>
  <si>
    <t>GENEVA AV / MISSION ST</t>
  </si>
  <si>
    <t>Seth</t>
  </si>
  <si>
    <t>1600 Block of FILLMORE ST</t>
  </si>
  <si>
    <t>NJ</t>
  </si>
  <si>
    <t>Maria</t>
  </si>
  <si>
    <t>3400 Block of CESAR CHAVEZ ST</t>
  </si>
  <si>
    <t>OK</t>
  </si>
  <si>
    <t>Taron</t>
  </si>
  <si>
    <t>Sales manager</t>
  </si>
  <si>
    <t>1000 Block of POTRERO AV</t>
  </si>
  <si>
    <t>NC</t>
  </si>
  <si>
    <t>Block development manager</t>
  </si>
  <si>
    <t>900 Block of MARKET ST</t>
  </si>
  <si>
    <t>NY</t>
  </si>
  <si>
    <t>Ramona</t>
  </si>
  <si>
    <t>POLK ST / PINE ST</t>
  </si>
  <si>
    <t>Adrienne</t>
  </si>
  <si>
    <t>Assistant manager</t>
  </si>
  <si>
    <t>6TH ST / MARKET ST</t>
  </si>
  <si>
    <t>NM</t>
  </si>
  <si>
    <t>Dawn</t>
  </si>
  <si>
    <t>200 Block of DIVISION ST</t>
  </si>
  <si>
    <t>PA</t>
  </si>
  <si>
    <t>Yessenia</t>
  </si>
  <si>
    <t>Delivery Boy</t>
  </si>
  <si>
    <t>1600 Block of FOLSOM ST</t>
  </si>
  <si>
    <t>Ryan</t>
  </si>
  <si>
    <t>600 Block of INDIANA ST</t>
  </si>
  <si>
    <t>1100 Block of GUERRERO ST</t>
  </si>
  <si>
    <t>Jana</t>
  </si>
  <si>
    <t>Office manager</t>
  </si>
  <si>
    <t>500 Block of CARTER ST</t>
  </si>
  <si>
    <t>OR</t>
  </si>
  <si>
    <t>Frances</t>
  </si>
  <si>
    <t>Engineering department manager</t>
  </si>
  <si>
    <t>0 Block of WHITFIELD CT</t>
  </si>
  <si>
    <t>Tiffani</t>
  </si>
  <si>
    <t>8TH ST / MARKET ST</t>
  </si>
  <si>
    <t>Employee_E_ID</t>
  </si>
  <si>
    <t>Shipment_Sh_ID</t>
  </si>
  <si>
    <t>Status_Sh_ID</t>
  </si>
  <si>
    <t>Payment_ID</t>
  </si>
  <si>
    <t>SH_ID</t>
  </si>
  <si>
    <t>AMOUNT</t>
  </si>
  <si>
    <t>Payment_Status</t>
  </si>
  <si>
    <t>Payment_Mode</t>
  </si>
  <si>
    <t>Payment_Date</t>
  </si>
  <si>
    <t>313cd69e-66f3-11ea-9879-7077813058ce</t>
  </si>
  <si>
    <t>PAID</t>
  </si>
  <si>
    <t>CARD PAYMENT</t>
  </si>
  <si>
    <t>313dc140-66f3-11ea-a952-7077813058ce</t>
  </si>
  <si>
    <t>313eab1e-66f3-11ea-81af-7077813058ce</t>
  </si>
  <si>
    <t>NOT PAID</t>
  </si>
  <si>
    <t>313f474a-66f3-11ea-a78b-7077813058ce</t>
  </si>
  <si>
    <t>COD</t>
  </si>
  <si>
    <t>3140589a-66f3-11ea-a057-7077813058ce</t>
  </si>
  <si>
    <t>31411bc8-66f3-11ea-a4b7-7077813058ce</t>
  </si>
  <si>
    <t>3141defa-66f3-11ea-b10e-7077813058ce</t>
  </si>
  <si>
    <t>3142c940-66f3-11ea-9f69-7077813058ce</t>
  </si>
  <si>
    <t>31444fa8-66f3-11ea-912a-7077813058ce</t>
  </si>
  <si>
    <t>314539e6-66f3-11ea-bfa4-7077813058ce</t>
  </si>
  <si>
    <t>3145fd0a-66f3-11ea-958b-7077813058ce</t>
  </si>
  <si>
    <t>31469934-66f3-11ea-8572-7077813058ce</t>
  </si>
  <si>
    <t>3147355e-66f3-11ea-aae4-7077813058ce</t>
  </si>
  <si>
    <t>3147f89c-66f3-11ea-8dfd-7077813058ce</t>
  </si>
  <si>
    <t>3148bbc8-66f3-11ea-8acf-7077813058ce</t>
  </si>
  <si>
    <t>31497efa-66f3-11ea-9497-7077813058ce</t>
  </si>
  <si>
    <t>314a1b22-66f3-11ea-9e82-7077813058ce</t>
  </si>
  <si>
    <t>314ade58-66f3-11ea-8979-7077813058ce</t>
  </si>
  <si>
    <t>314b7a8a-66f3-11ea-97d4-7077813058ce</t>
  </si>
  <si>
    <t>314c8bcc-66f3-11ea-b526-7077813058ce</t>
  </si>
  <si>
    <t>314d761e-66f3-11ea-b155-7077813058ce</t>
  </si>
  <si>
    <t>314eae64-66f3-11ea-b08f-7077813058ce</t>
  </si>
  <si>
    <t>314f4a7a-66f3-11ea-8b83-7077813058ce</t>
  </si>
  <si>
    <t>315034c6-66f3-11ea-a2bf-7077813058ce</t>
  </si>
  <si>
    <t>31511efa-66f3-11ea-bc4c-7077813058ce</t>
  </si>
  <si>
    <t>3151e23a-66f3-11ea-9b38-7077813058ce</t>
  </si>
  <si>
    <t>3152a56c-66f3-11ea-9340-7077813058ce</t>
  </si>
  <si>
    <t>31534188-66f3-11ea-8acd-7077813058ce</t>
  </si>
  <si>
    <t>3153ddb4-66f3-11ea-a4d6-7077813058ce</t>
  </si>
  <si>
    <t>SH_CONTENT</t>
  </si>
  <si>
    <t>SH_DOMAIN</t>
  </si>
  <si>
    <t>SER_TYPE</t>
  </si>
  <si>
    <t>SH_WEIGHT</t>
  </si>
  <si>
    <t>SH_CHARGES</t>
  </si>
  <si>
    <t>SR_ADDR</t>
  </si>
  <si>
    <t>DS_ADDR</t>
  </si>
  <si>
    <t>Healthcare</t>
  </si>
  <si>
    <t>Domestic</t>
  </si>
  <si>
    <t>Regular</t>
  </si>
  <si>
    <t>1800 Block of 26TH ST</t>
  </si>
  <si>
    <t>1200 Block of JACKSON ST</t>
  </si>
  <si>
    <t>International</t>
  </si>
  <si>
    <t>Express</t>
  </si>
  <si>
    <t>2600 Block of ALEMANY BL</t>
  </si>
  <si>
    <t>700 Block of HAMPSHIRE ST</t>
  </si>
  <si>
    <t>Luggage</t>
  </si>
  <si>
    <t>BARTLETT ST / 23RD ST</t>
  </si>
  <si>
    <t>500 Block of HAIGHT ST</t>
  </si>
  <si>
    <t>Home Furnishing</t>
  </si>
  <si>
    <t>1300 Block of 7TH AV</t>
  </si>
  <si>
    <t>300 Block of 9TH ST</t>
  </si>
  <si>
    <t>Electronics</t>
  </si>
  <si>
    <t>0 Block of EUREKA ST</t>
  </si>
  <si>
    <t>1800 Block of VANNESS AV</t>
  </si>
  <si>
    <t>Food and Beverages</t>
  </si>
  <si>
    <t>700 Block of VANNESS AV</t>
  </si>
  <si>
    <t>500 Block of LEAVENWORTH ST</t>
  </si>
  <si>
    <t>Fashion</t>
  </si>
  <si>
    <t>200 Block of BERRY ST</t>
  </si>
  <si>
    <t>CARROLL AV / JENNINGS ST</t>
  </si>
  <si>
    <t>Industrial Equipments</t>
  </si>
  <si>
    <t>1100 Block of FRANCISCO ST</t>
  </si>
  <si>
    <t>1000 Block of MARKET ST</t>
  </si>
  <si>
    <t>Hazardous Goods</t>
  </si>
  <si>
    <t>100 Block of NEWMONTGOMERY ST</t>
  </si>
  <si>
    <t>600 Block of SOUTH VAN NESS AV</t>
  </si>
  <si>
    <t>Automotive</t>
  </si>
  <si>
    <t>200 Block of SCOTT ST</t>
  </si>
  <si>
    <t>2600 Block of MISSION ST</t>
  </si>
  <si>
    <t>BELVEDERE ST / WALLER ST</t>
  </si>
  <si>
    <t>0 Block of CEDAR ST</t>
  </si>
  <si>
    <t>500 Block of FREDERICK ST</t>
  </si>
  <si>
    <t>1300 Block of CALIFORNIA ST</t>
  </si>
  <si>
    <t>0 Block of RAUSCH ST</t>
  </si>
  <si>
    <t>300 Block of CHENERY ST</t>
  </si>
  <si>
    <t>BUSH ST / BUCHANAN ST</t>
  </si>
  <si>
    <t>2600 Block of 18TH ST</t>
  </si>
  <si>
    <t>800 Block of 30TH AV</t>
  </si>
  <si>
    <t>1100 Block of MARKET ST</t>
  </si>
  <si>
    <t>Construction</t>
  </si>
  <si>
    <t>800 Block of GENEVA AV</t>
  </si>
  <si>
    <t>300 Block of 4TH ST</t>
  </si>
  <si>
    <t>100 Block of TOWNSEND ST</t>
  </si>
  <si>
    <t>15TH ST / SANCHEZ ST</t>
  </si>
  <si>
    <t>1700 Block of FULTON ST</t>
  </si>
  <si>
    <t>900 Block of ELLSWORTH ST</t>
  </si>
  <si>
    <t>400 Block of 28TH ST</t>
  </si>
  <si>
    <t>600 Block of FRANCISCO ST</t>
  </si>
  <si>
    <t>FELL ST / MASONIC AV</t>
  </si>
  <si>
    <t>900 Block of RANDOLPH ST</t>
  </si>
  <si>
    <t>Current_Status</t>
  </si>
  <si>
    <t>Sent_date</t>
  </si>
  <si>
    <t>Delivery_date</t>
  </si>
  <si>
    <t>DELIVERED</t>
  </si>
  <si>
    <t>NOT DELIVERED</t>
  </si>
  <si>
    <t>Larry</t>
  </si>
  <si>
    <t>taron588@yahoo.co.in</t>
  </si>
  <si>
    <t>1700 Block of LYON ST</t>
  </si>
  <si>
    <t>Elena</t>
  </si>
  <si>
    <t>bryce621@google.co.in</t>
  </si>
  <si>
    <t>3100 Block of 20TH AV</t>
  </si>
  <si>
    <t>Brady</t>
  </si>
  <si>
    <t>ramona218@gmail.com</t>
  </si>
  <si>
    <t>1300 Block of COLUMBUS AV</t>
  </si>
  <si>
    <t>Sapphire</t>
  </si>
  <si>
    <t>adrienne107@gmail.com</t>
  </si>
  <si>
    <t>LARKIN ST / POST ST</t>
  </si>
  <si>
    <t>Gene</t>
  </si>
  <si>
    <t>dawn743@yahoo.com</t>
  </si>
  <si>
    <t>800 Block of AMAZON AV</t>
  </si>
  <si>
    <t>Magdalene</t>
  </si>
  <si>
    <t>yessenia134@yahoo.com</t>
  </si>
  <si>
    <t>400 Block of 39TH AV</t>
  </si>
  <si>
    <t>Norma</t>
  </si>
  <si>
    <t>ryan368@ymail.com</t>
  </si>
  <si>
    <t>300 Block of CAPISTRANO AV</t>
  </si>
  <si>
    <t>Destiny</t>
  </si>
  <si>
    <t>harriette113@ymail.co.in</t>
  </si>
  <si>
    <t>400 Block of POWELL ST</t>
  </si>
  <si>
    <t>Glory</t>
  </si>
  <si>
    <t>jana467@gmail.com</t>
  </si>
  <si>
    <t>HARRIET ST / HOWARD ST</t>
  </si>
  <si>
    <t>Latasha</t>
  </si>
  <si>
    <t>frances207@ymail.co.in</t>
  </si>
  <si>
    <t>1500 Block of TURK ST</t>
  </si>
  <si>
    <t>tiffani841@google.co.in</t>
  </si>
  <si>
    <t>200 Block of SILVER AV</t>
  </si>
  <si>
    <t>cecile32@hotmail.com</t>
  </si>
  <si>
    <t>Dinah</t>
  </si>
  <si>
    <t>bryce393@ymail.com</t>
  </si>
  <si>
    <t>2100 Block of LOMBARD ST</t>
  </si>
  <si>
    <t>Merna</t>
  </si>
  <si>
    <t>earle203@google.co.in</t>
  </si>
  <si>
    <t>GOLDEN GATE AV / VANNESS AV</t>
  </si>
  <si>
    <t>Louise</t>
  </si>
  <si>
    <t>danita716@ymail.com</t>
  </si>
  <si>
    <t>Kaitlyn</t>
  </si>
  <si>
    <t>raeleigh114@gmail.com</t>
  </si>
  <si>
    <t>POWELL ST / MARKET ST</t>
  </si>
  <si>
    <t>Morgan</t>
  </si>
  <si>
    <t>guy394@outlook.com</t>
  </si>
  <si>
    <t>CAPP ST / 17TH ST</t>
  </si>
  <si>
    <t>Courtney</t>
  </si>
  <si>
    <t>anastasia108@google.co.in</t>
  </si>
  <si>
    <t>0 Block of SADOWA ST</t>
  </si>
  <si>
    <t>benita963@gmail.com</t>
  </si>
  <si>
    <t>500 Block of GEARY ST</t>
  </si>
  <si>
    <t>Eddie</t>
  </si>
  <si>
    <t>dianne471@ymail.com</t>
  </si>
  <si>
    <t>0 Block of OFARRELL ST</t>
  </si>
  <si>
    <t>Maurice</t>
  </si>
  <si>
    <t>andrea833@yahoo.co.in</t>
  </si>
  <si>
    <t>2700 Block of FILBERT ST</t>
  </si>
  <si>
    <t>Taryn</t>
  </si>
  <si>
    <t>raul112@outlook.com</t>
  </si>
  <si>
    <t>700 Block of VALLEJO ST</t>
  </si>
  <si>
    <t>Lazaro</t>
  </si>
  <si>
    <t>raven727@yahoo.co.in</t>
  </si>
  <si>
    <t>300 Block of FILLMORE ST</t>
  </si>
  <si>
    <t>Muriel</t>
  </si>
  <si>
    <t>rebecca74@yahoo.co.in</t>
  </si>
  <si>
    <t>0 Block of MYRTLE ST</t>
  </si>
  <si>
    <t>Dejon</t>
  </si>
  <si>
    <t>rosalind124@hotmail.com</t>
  </si>
  <si>
    <t>300 Block of HOLLADAY AV</t>
  </si>
  <si>
    <t>Peter</t>
  </si>
  <si>
    <t>anne714@gmail.com</t>
  </si>
  <si>
    <t>DORLAND ST / GUERRERO ST</t>
  </si>
  <si>
    <t>Todd</t>
  </si>
  <si>
    <t>michael518@yahoo.com</t>
  </si>
  <si>
    <t>23RD ST / DOUGLASS ST</t>
  </si>
  <si>
    <t>Stacy</t>
  </si>
  <si>
    <t>danielle957@yahoo.co.in</t>
  </si>
  <si>
    <t>5000 Block of 3RD ST</t>
  </si>
  <si>
    <t>Frank</t>
  </si>
  <si>
    <t>heather632@hotmail.com</t>
  </si>
  <si>
    <t>0 Block of 7TH ST</t>
  </si>
  <si>
    <t>kaitlyn744@yahoo.com</t>
  </si>
  <si>
    <t>3500 Block of 26TH ST</t>
  </si>
  <si>
    <t>Daren</t>
  </si>
  <si>
    <t>eileen529@google.co.in</t>
  </si>
  <si>
    <t>0 Block of MAYNARD ST</t>
  </si>
  <si>
    <t>cheyenne213@outlook.com</t>
  </si>
  <si>
    <t>MISSION ST / 17TH ST</t>
  </si>
  <si>
    <t>Isidro</t>
  </si>
  <si>
    <t>ely630@yahoo.com</t>
  </si>
  <si>
    <t>300 Block of MARKET ST</t>
  </si>
  <si>
    <t>Claude</t>
  </si>
  <si>
    <t>irby513@hotmail.com</t>
  </si>
  <si>
    <t>800 Block of CLEMENT ST</t>
  </si>
  <si>
    <t>Gaylon</t>
  </si>
  <si>
    <t>genevieve714@hotmail.com</t>
  </si>
  <si>
    <t>4100 Block of GEARY BL</t>
  </si>
  <si>
    <t>Adonis</t>
  </si>
  <si>
    <t>elliana123@hotmail.com</t>
  </si>
  <si>
    <t>3300 Block of CESAR CHAVEZ ST</t>
  </si>
  <si>
    <t>katrice318@yahoo.co.in</t>
  </si>
  <si>
    <t>MONTGOMERY ST / BROADWAY ST</t>
  </si>
  <si>
    <t>laverne188@google.co.in</t>
  </si>
  <si>
    <t>17TH ST / SHOTWELL ST</t>
  </si>
  <si>
    <t>Bambi</t>
  </si>
  <si>
    <t>chasity357@yahoo.co.in</t>
  </si>
  <si>
    <t>1900 Block of UNION ST</t>
  </si>
  <si>
    <t>Isabela</t>
  </si>
  <si>
    <t>kyle670@gmail.com</t>
  </si>
  <si>
    <t>600 Block of HEAD ST</t>
  </si>
  <si>
    <t>Philip</t>
  </si>
  <si>
    <t>gene977@ymail.co.in</t>
  </si>
  <si>
    <t>Joe</t>
  </si>
  <si>
    <t>marlene682@outlook.com</t>
  </si>
  <si>
    <t>4100 Block of 18TH ST</t>
  </si>
  <si>
    <t>clay181@hotmail.com</t>
  </si>
  <si>
    <t>2700 Block of FOLSOM ST</t>
  </si>
  <si>
    <t>baldemar170@yahoo.co.in</t>
  </si>
  <si>
    <t>800 Block of HOWARD ST</t>
  </si>
  <si>
    <t>Lola</t>
  </si>
  <si>
    <t>claudia529@google.co.in</t>
  </si>
  <si>
    <t>2300 Block of MARKET ST</t>
  </si>
  <si>
    <t>Jennie</t>
  </si>
  <si>
    <t>arya715@ymail.co.in</t>
  </si>
  <si>
    <t>16TH ST / SHOTWELL ST</t>
  </si>
  <si>
    <t>Brennan</t>
  </si>
  <si>
    <t>rodney10@ymail.com</t>
  </si>
  <si>
    <t>2000 Block of JERROLD AV</t>
  </si>
  <si>
    <t>Juan</t>
  </si>
  <si>
    <t>amelia849@hotmail.com</t>
  </si>
  <si>
    <t>600 Block of 9TH AV</t>
  </si>
  <si>
    <t>Carlotta</t>
  </si>
  <si>
    <t>stephanie808@gmail.com</t>
  </si>
  <si>
    <t>900 Block of GENEVA AV</t>
  </si>
  <si>
    <t>Austin</t>
  </si>
  <si>
    <t>dejon859@ymail.com</t>
  </si>
  <si>
    <t>POLK ST / SUTTER ST</t>
  </si>
  <si>
    <t>Naisha</t>
  </si>
  <si>
    <t>lawrence813@gmail.com</t>
  </si>
  <si>
    <t>MISSION ST / 9TH ST</t>
  </si>
  <si>
    <t>felicity667@ymail.com</t>
  </si>
  <si>
    <t>1400 Block of HARRISON ST</t>
  </si>
  <si>
    <t>Gabrielle</t>
  </si>
  <si>
    <t>kim205@hotmail.com</t>
  </si>
  <si>
    <t>FILLMORE ST / CALIFORNIA ST</t>
  </si>
  <si>
    <t>Grover</t>
  </si>
  <si>
    <t>morgan937@yahoo.com</t>
  </si>
  <si>
    <t>EDDY ST / POLK ST</t>
  </si>
  <si>
    <t>Carter</t>
  </si>
  <si>
    <t>hudson500@gmail.com</t>
  </si>
  <si>
    <t>stacy454@hotmail.com</t>
  </si>
  <si>
    <t>800 Block of OAK ST</t>
  </si>
  <si>
    <t>Bianca</t>
  </si>
  <si>
    <t>peter111@ymail.co.in</t>
  </si>
  <si>
    <t>300 Block of LEAVENWORTH ST</t>
  </si>
  <si>
    <t>beth644@outlook.com</t>
  </si>
  <si>
    <t>1500 Block of WEBSTER ST</t>
  </si>
  <si>
    <t>Marie</t>
  </si>
  <si>
    <t>devon640@hotmail.com</t>
  </si>
  <si>
    <t>1600 Block of GEARY BL</t>
  </si>
  <si>
    <t>Neri</t>
  </si>
  <si>
    <t>jonathan257@google.co.in</t>
  </si>
  <si>
    <t>500 Block of CRESTLAKE DR</t>
  </si>
  <si>
    <t>Chelsey</t>
  </si>
  <si>
    <t>benita200@yahoo.co.in</t>
  </si>
  <si>
    <t>CALIFORNIA ST / FILLMORE ST</t>
  </si>
  <si>
    <t>john780@yahoo.com</t>
  </si>
  <si>
    <t>1700 Block of STEINER ST</t>
  </si>
  <si>
    <t>Lucien</t>
  </si>
  <si>
    <t>jan805@ymail.com</t>
  </si>
  <si>
    <t>700 Block of PERU AV</t>
  </si>
  <si>
    <t>Aidan</t>
  </si>
  <si>
    <t>robert988@google.co.in</t>
  </si>
  <si>
    <t>100 Block of OAK ST</t>
  </si>
  <si>
    <t>Tomeka</t>
  </si>
  <si>
    <t>kaitlyn60@yahoo.com</t>
  </si>
  <si>
    <t>HOWARD ST / 3RD ST</t>
  </si>
  <si>
    <t>Theresa</t>
  </si>
  <si>
    <t>stephan274@yahoo.co.in</t>
  </si>
  <si>
    <t>1300 Block of MISSION ST</t>
  </si>
  <si>
    <t>Korie</t>
  </si>
  <si>
    <t>emma964@gmail.com</t>
  </si>
  <si>
    <t>400 Block of ELLIS ST</t>
  </si>
  <si>
    <t>Misael</t>
  </si>
  <si>
    <t>monica700@gmail.com</t>
  </si>
  <si>
    <t>4900 Block of MISSION ST</t>
  </si>
  <si>
    <t>Steven</t>
  </si>
  <si>
    <t>pamala451@outlook.com</t>
  </si>
  <si>
    <t>Tammi</t>
  </si>
  <si>
    <t>matt620@yahoo.com</t>
  </si>
  <si>
    <t>700 Block of STANYAN ST</t>
  </si>
  <si>
    <t>Rayburn</t>
  </si>
  <si>
    <t>kristie659@hotmail.com</t>
  </si>
  <si>
    <t>1400 Block of SACRAMENTO ST</t>
  </si>
  <si>
    <t>Gordon</t>
  </si>
  <si>
    <t>lee224@ymail.co.in</t>
  </si>
  <si>
    <t>HARRISON ST / 6TH ST</t>
  </si>
  <si>
    <t>Zakariya</t>
  </si>
  <si>
    <t>roger478@ymail.co.in</t>
  </si>
  <si>
    <t>LAWTON ST / 10TH AV</t>
  </si>
  <si>
    <t>Otis</t>
  </si>
  <si>
    <t>zoya623@gmail.com</t>
  </si>
  <si>
    <t>0 Block of URANUS TR</t>
  </si>
  <si>
    <t>Curtis</t>
  </si>
  <si>
    <t>robert627@yahoo.co.in</t>
  </si>
  <si>
    <t>300 Block of HYDE ST</t>
  </si>
  <si>
    <t>danny201@yahoo.com</t>
  </si>
  <si>
    <t>1100 Block of SUTTER ST</t>
  </si>
  <si>
    <t>Dani</t>
  </si>
  <si>
    <t>ryker409@gmail.com</t>
  </si>
  <si>
    <t>1900 Block of PALOU AV</t>
  </si>
  <si>
    <t>Sadie</t>
  </si>
  <si>
    <t>zelda490@yahoo.co.in</t>
  </si>
  <si>
    <t>17TH ST / CAPP ST</t>
  </si>
  <si>
    <t>Emma</t>
  </si>
  <si>
    <t>david957@ymail.com</t>
  </si>
  <si>
    <t>100 Block of LEAVENWORTH ST</t>
  </si>
  <si>
    <t>jacquelin945@yahoo.com</t>
  </si>
  <si>
    <t>MARKET ST / POWELL ST</t>
  </si>
  <si>
    <t>Connie</t>
  </si>
  <si>
    <t>ardis505@ymail.com</t>
  </si>
  <si>
    <t>SPEAR ST / MARKET ST</t>
  </si>
  <si>
    <t>Ricky</t>
  </si>
  <si>
    <t>scott41@hotmail.com</t>
  </si>
  <si>
    <t>VANNESS AV / CALIFORNIA ST</t>
  </si>
  <si>
    <t>Patrick</t>
  </si>
  <si>
    <t>alexia131@outlook.com</t>
  </si>
  <si>
    <t>100 Block of JONES ST</t>
  </si>
  <si>
    <t>Annie</t>
  </si>
  <si>
    <t>donnell940@ymail.co.in</t>
  </si>
  <si>
    <t>0 Block of FREMONT ST</t>
  </si>
  <si>
    <t>Elvia</t>
  </si>
  <si>
    <t>trent560@google.co.in</t>
  </si>
  <si>
    <t>300 Block of 14TH ST</t>
  </si>
  <si>
    <t>Laurette</t>
  </si>
  <si>
    <t>gerald85@google.co.in</t>
  </si>
  <si>
    <t>HAROLD AV / BRUCE AV</t>
  </si>
  <si>
    <t>zakariya835@yahoo.com</t>
  </si>
  <si>
    <t>600 Block of TOWNSEND ST</t>
  </si>
  <si>
    <t>Willie</t>
  </si>
  <si>
    <t>artie206@ymail.com</t>
  </si>
  <si>
    <t>0 Block of POWELL ST</t>
  </si>
  <si>
    <t>Diana</t>
  </si>
  <si>
    <t>ryan128@yahoo.com</t>
  </si>
  <si>
    <t>1200 Block of IRVING ST</t>
  </si>
  <si>
    <t>Amelia</t>
  </si>
  <si>
    <t>albertha398@ymail.com</t>
  </si>
  <si>
    <t>TARAVAL ST / 48TH AV</t>
  </si>
  <si>
    <t>Dennis</t>
  </si>
  <si>
    <t>carolyn538@yahoo.co.in</t>
  </si>
  <si>
    <t>7TH ST / MISSION ST</t>
  </si>
  <si>
    <t>Paige</t>
  </si>
  <si>
    <t>ilana40@ymail.co.in</t>
  </si>
  <si>
    <t>EDDY ST / DIVISADERO ST</t>
  </si>
  <si>
    <t>Lydia</t>
  </si>
  <si>
    <t>christa254@gmail.com</t>
  </si>
  <si>
    <t>EDDY ST / JONES ST</t>
  </si>
  <si>
    <t>Kandace</t>
  </si>
  <si>
    <t>bobby84@yahoo.com</t>
  </si>
  <si>
    <t>2100 Block of POLK ST</t>
  </si>
  <si>
    <t>Tianna</t>
  </si>
  <si>
    <t>laurence971@yahoo.co.in</t>
  </si>
  <si>
    <t>SANSOME ST / CHESTNUT ST</t>
  </si>
  <si>
    <t>Roxanne</t>
  </si>
  <si>
    <t>trevon752@yahoo.co.in</t>
  </si>
  <si>
    <t>1500 Block of HUDSON AV</t>
  </si>
  <si>
    <t>Hellen</t>
  </si>
  <si>
    <t>jason341@yahoo.com</t>
  </si>
  <si>
    <t>1200 Block of MCALLISTER ST</t>
  </si>
  <si>
    <t>Zoie</t>
  </si>
  <si>
    <t>ramona899@yahoo.com</t>
  </si>
  <si>
    <t>16TH ST / MISSION ST</t>
  </si>
  <si>
    <t>George</t>
  </si>
  <si>
    <t>harvey871@ymail.co.in</t>
  </si>
  <si>
    <t>2200 Block of 14TH AV</t>
  </si>
  <si>
    <t>Genesis</t>
  </si>
  <si>
    <t>ericka392@hotmail.com</t>
  </si>
  <si>
    <t>GOLDEN GATE AV / FILLMORE ST</t>
  </si>
  <si>
    <t>Reymundo</t>
  </si>
  <si>
    <t>scott810@ymail.co.in</t>
  </si>
  <si>
    <t>3000 Block of 23RD ST</t>
  </si>
  <si>
    <t>Boyd</t>
  </si>
  <si>
    <t>shirley751@gmail.com</t>
  </si>
  <si>
    <t>1500 Block of MCALLISTER ST</t>
  </si>
  <si>
    <t>Janelle</t>
  </si>
  <si>
    <t>nevaeh593@outlook.com</t>
  </si>
  <si>
    <t>OAK ST / FILLMORE ST</t>
  </si>
  <si>
    <t>Bryn</t>
  </si>
  <si>
    <t>rayburn250@yahoo.co.in</t>
  </si>
  <si>
    <t>JOHNFKENNEDY DR / TRANSVERSE DR</t>
  </si>
  <si>
    <t>Eriana</t>
  </si>
  <si>
    <t>rayburn258@gmail.com</t>
  </si>
  <si>
    <t>MISSION ST / 20TH ST</t>
  </si>
  <si>
    <t>Bayley</t>
  </si>
  <si>
    <t>sharyn974@ymail.co.in</t>
  </si>
  <si>
    <t>900 Block of HAYES ST</t>
  </si>
  <si>
    <t>Chasity</t>
  </si>
  <si>
    <t>leslie740@ymail.co.in</t>
  </si>
  <si>
    <t>600 Block of PAGE ST</t>
  </si>
  <si>
    <t>ericka359@ymail.com</t>
  </si>
  <si>
    <t>0 Block of WAVERLY PL</t>
  </si>
  <si>
    <t>Sydney</t>
  </si>
  <si>
    <t>curtis682@hotmail.com</t>
  </si>
  <si>
    <t>MARKET ST / 3RD ST</t>
  </si>
  <si>
    <t>Bernadine</t>
  </si>
  <si>
    <t>alessia799@hotmail.com</t>
  </si>
  <si>
    <t>1000 Block of CONNECTICUT ST</t>
  </si>
  <si>
    <t>Julianna</t>
  </si>
  <si>
    <t>bridgett374@yahoo.com</t>
  </si>
  <si>
    <t>800 Block of NORTHPOINT ST</t>
  </si>
  <si>
    <t>Gwendolyn</t>
  </si>
  <si>
    <t>kelly848@hotmail.com</t>
  </si>
  <si>
    <t>100 Block of 3RD ST</t>
  </si>
  <si>
    <t>francis214@hotmail.com</t>
  </si>
  <si>
    <t>100 Block of TURQUOISE WY</t>
  </si>
  <si>
    <t>stephania835@gmail.com</t>
  </si>
  <si>
    <t>zella692@yahoo.co.in</t>
  </si>
  <si>
    <t>900 Block of GEARY ST</t>
  </si>
  <si>
    <t>Holli</t>
  </si>
  <si>
    <t>tiffany386@ymail.com</t>
  </si>
  <si>
    <t>HAIGHT ST / MARKET ST</t>
  </si>
  <si>
    <t>bernard448@google.co.in</t>
  </si>
  <si>
    <t>MISSION ST / RUSSIA AV</t>
  </si>
  <si>
    <t>Miley</t>
  </si>
  <si>
    <t>parth128@gmail.com</t>
  </si>
  <si>
    <t>19TH ST / YORK ST</t>
  </si>
  <si>
    <t>Trey</t>
  </si>
  <si>
    <t>arlene95@ymail.co.in</t>
  </si>
  <si>
    <t>GEARY ST / STOCKTON ST</t>
  </si>
  <si>
    <t>Debora</t>
  </si>
  <si>
    <t>ronnie261@ymail.co.in</t>
  </si>
  <si>
    <t>700 Block of 14TH ST</t>
  </si>
  <si>
    <t>Sonja</t>
  </si>
  <si>
    <t>anne892@hotmail.com</t>
  </si>
  <si>
    <t>OAKDALE AV / SELBY ST</t>
  </si>
  <si>
    <t>kathleen439@outlook.com</t>
  </si>
  <si>
    <t>100 Block of BROOKDALE AV</t>
  </si>
  <si>
    <t>Max</t>
  </si>
  <si>
    <t>jalen33@yahoo.com</t>
  </si>
  <si>
    <t>DUNCAN ST / DOUGLASS ST</t>
  </si>
  <si>
    <t>Danielle</t>
  </si>
  <si>
    <t>jensen191@ymail.co.in</t>
  </si>
  <si>
    <t>500 Block of JOHNFKENNEDY DR</t>
  </si>
  <si>
    <t>Caitlin</t>
  </si>
  <si>
    <t>stanley922@ymail.co.in</t>
  </si>
  <si>
    <t>2100 Block of 24TH AV</t>
  </si>
  <si>
    <t>Enrique</t>
  </si>
  <si>
    <t>stanley112@outlook.com</t>
  </si>
  <si>
    <t>pamela639@google.co.in</t>
  </si>
  <si>
    <t>CHESTNUT ST / COLUMBUS AV</t>
  </si>
  <si>
    <t>Andre</t>
  </si>
  <si>
    <t>isabela532@hotmail.com</t>
  </si>
  <si>
    <t>200 Block of 9TH ST</t>
  </si>
  <si>
    <t>Eunice</t>
  </si>
  <si>
    <t>tiffani333@outlook.com</t>
  </si>
  <si>
    <t>700 Block of MARKET ST</t>
  </si>
  <si>
    <t>Johnny</t>
  </si>
  <si>
    <t>ora822@outlook.com</t>
  </si>
  <si>
    <t>300 Block of ATHENS ST</t>
  </si>
  <si>
    <t>Christa</t>
  </si>
  <si>
    <t>crystal579@outlook.com</t>
  </si>
  <si>
    <t>27TH AV / LAKE ST</t>
  </si>
  <si>
    <t>Wilbur</t>
  </si>
  <si>
    <t>todd405@ymail.co.in</t>
  </si>
  <si>
    <t>2400 Block of MARKET ST</t>
  </si>
  <si>
    <t>Steve</t>
  </si>
  <si>
    <t>frederick409@outlook.com</t>
  </si>
  <si>
    <t>7TH ST / MARKET ST</t>
  </si>
  <si>
    <t>Ronnie</t>
  </si>
  <si>
    <t>makala843@ymail.com</t>
  </si>
  <si>
    <t>1000 Block of BUSH ST</t>
  </si>
  <si>
    <t>Julie</t>
  </si>
  <si>
    <t>wayne473@gmail.com</t>
  </si>
  <si>
    <t>1300 Block of HAIGHT ST</t>
  </si>
  <si>
    <t>Paola</t>
  </si>
  <si>
    <t>bart400@outlook.com</t>
  </si>
  <si>
    <t>700 Block of POST ST</t>
  </si>
  <si>
    <t>Shemar</t>
  </si>
  <si>
    <t>leighann675@gmail.com</t>
  </si>
  <si>
    <t>1000 Block of INGERSON AV</t>
  </si>
  <si>
    <t>Albert</t>
  </si>
  <si>
    <t>christina573@hotmail.com</t>
  </si>
  <si>
    <t>0 Block of STONEYBROOK AV</t>
  </si>
  <si>
    <t>Kyleigh</t>
  </si>
  <si>
    <t>edith189@ymail.co.in</t>
  </si>
  <si>
    <t>3900 Block of MISSION ST</t>
  </si>
  <si>
    <t>milburn442@hotmail.com</t>
  </si>
  <si>
    <t>300 Block of 6TH AV</t>
  </si>
  <si>
    <t>Michaela</t>
  </si>
  <si>
    <t>loren171@gmail.com</t>
  </si>
  <si>
    <t>2000 Block of MISSION ST</t>
  </si>
  <si>
    <t>Stefania</t>
  </si>
  <si>
    <t>zoie905@gmail.com</t>
  </si>
  <si>
    <t>EDDY ST / LARKIN ST</t>
  </si>
  <si>
    <t>Nigel</t>
  </si>
  <si>
    <t>coleman372@yahoo.co.in</t>
  </si>
  <si>
    <t>SUTTER ST / FRANKLIN ST</t>
  </si>
  <si>
    <t>Mavis</t>
  </si>
  <si>
    <t>jennifer84@gmail.com</t>
  </si>
  <si>
    <t>700 Block of CABRILLO ST</t>
  </si>
  <si>
    <t>jensen157@gmail.com</t>
  </si>
  <si>
    <t>COLUMBUS AV / CHESTNUT ST</t>
  </si>
  <si>
    <t>Marion</t>
  </si>
  <si>
    <t>cristina330@ymail.com</t>
  </si>
  <si>
    <t>5TH ST / TOWNSEND ST</t>
  </si>
  <si>
    <t>Adrianna</t>
  </si>
  <si>
    <t>annamaria542@ymail.co.in</t>
  </si>
  <si>
    <t>100 Block of EDDY ST</t>
  </si>
  <si>
    <t>Jaimee</t>
  </si>
  <si>
    <t>jennie676@gmail.com</t>
  </si>
  <si>
    <t>OAKDALE AV / RANKIN ST</t>
  </si>
  <si>
    <t>eldon965@gmail.com</t>
  </si>
  <si>
    <t>SILVER AV / BOYLSTON ST</t>
  </si>
  <si>
    <t>Jennifer</t>
  </si>
  <si>
    <t>tammi464@google.co.in</t>
  </si>
  <si>
    <t>100 Block of MINNA ST</t>
  </si>
  <si>
    <t>Peyton</t>
  </si>
  <si>
    <t>elise537@google.co.in</t>
  </si>
  <si>
    <t>500 Block of 2ND ST</t>
  </si>
  <si>
    <t>Joel</t>
  </si>
  <si>
    <t>twanna51@outlook.com</t>
  </si>
  <si>
    <t>POWELL ST / GEARY ST</t>
  </si>
  <si>
    <t>dawn379@gmail.com</t>
  </si>
  <si>
    <t>100 Block of TUCKER AV</t>
  </si>
  <si>
    <t>Darrel</t>
  </si>
  <si>
    <t>gael721@hotmail.com</t>
  </si>
  <si>
    <t>2300 Block of BUCHANAN ST</t>
  </si>
  <si>
    <t>joao478@ymail.co.in</t>
  </si>
  <si>
    <t>TARAVAL ST / 44TH AV</t>
  </si>
  <si>
    <t>Christina</t>
  </si>
  <si>
    <t>muriel437@yahoo.com</t>
  </si>
  <si>
    <t>1ST ST / MISSION ST</t>
  </si>
  <si>
    <t>Bruno</t>
  </si>
  <si>
    <t>valeria27@ymail.com</t>
  </si>
  <si>
    <t>0 Block of STOCKTON ST</t>
  </si>
  <si>
    <t>Fabiola</t>
  </si>
  <si>
    <t>yasmeen6@outlook.com</t>
  </si>
  <si>
    <t>100 Block of HYDE ST</t>
  </si>
  <si>
    <t>cecilia196@hotmail.com</t>
  </si>
  <si>
    <t>MASON ST / TURK ST</t>
  </si>
  <si>
    <t>Laverne</t>
  </si>
  <si>
    <t>brent496@ymail.co.in</t>
  </si>
  <si>
    <t>4400 Block of 3RD ST</t>
  </si>
  <si>
    <t>Joseph</t>
  </si>
  <si>
    <t>gray853@yahoo.co.in</t>
  </si>
  <si>
    <t>100 Block of MARIETTA DR</t>
  </si>
  <si>
    <t>kenny233@hotmail.com</t>
  </si>
  <si>
    <t>1000 Block of FOLSOM ST</t>
  </si>
  <si>
    <t>Velma</t>
  </si>
  <si>
    <t>jasmine269@hotmail.com</t>
  </si>
  <si>
    <t>1300 Block of MARKET ST</t>
  </si>
  <si>
    <t>Christy</t>
  </si>
  <si>
    <t>kelly404@gmail.com</t>
  </si>
  <si>
    <t>200 Block of RALSTON ST</t>
  </si>
  <si>
    <t>alysha459@ymail.co.in</t>
  </si>
  <si>
    <t>100 Block of SANBUENAVENTURA WY</t>
  </si>
  <si>
    <t>Lita</t>
  </si>
  <si>
    <t>rashawn68@hotmail.com</t>
  </si>
  <si>
    <t>1400 Block of BROADWAY ST</t>
  </si>
  <si>
    <t>Stephon</t>
  </si>
  <si>
    <t>rita822@google.co.in</t>
  </si>
  <si>
    <t>1300 Block of FRANKLIN ST</t>
  </si>
  <si>
    <t>Demetrius</t>
  </si>
  <si>
    <t>jaime171@hotmail.com</t>
  </si>
  <si>
    <t>1000 Block of HYDE ST</t>
  </si>
  <si>
    <t>Evan</t>
  </si>
  <si>
    <t>debora90@gmail.com</t>
  </si>
  <si>
    <t>Rita</t>
  </si>
  <si>
    <t>jan949@yahoo.co.in</t>
  </si>
  <si>
    <t>800 Block of MOSCOW ST</t>
  </si>
  <si>
    <t>van725@yahoo.com</t>
  </si>
  <si>
    <t>NORTHPOINT ST / MASON ST</t>
  </si>
  <si>
    <t>Dianne</t>
  </si>
  <si>
    <t>jalen271@gmail.com</t>
  </si>
  <si>
    <t>900 Block of NATOMA ST</t>
  </si>
  <si>
    <t>Mickey</t>
  </si>
  <si>
    <t>samual419@outlook.com</t>
  </si>
  <si>
    <t>LINCOLN WY / 45TH AV</t>
  </si>
  <si>
    <t>Amy</t>
  </si>
  <si>
    <t>holli358@ymail.com</t>
  </si>
  <si>
    <t>UNION ST / LAGUNA ST</t>
  </si>
  <si>
    <t>Eileen</t>
  </si>
  <si>
    <t>latasha554@ymail.com</t>
  </si>
  <si>
    <t>500 Block of HOLLOWAY AV</t>
  </si>
  <si>
    <t>Stanley</t>
  </si>
  <si>
    <t>alexia103@ymail.com</t>
  </si>
  <si>
    <t>MARKET ST / 4TH ST</t>
  </si>
  <si>
    <t>Douglas</t>
  </si>
  <si>
    <t>beth30@yahoo.co.in</t>
  </si>
  <si>
    <t>1100 Block of MASONIC AV</t>
  </si>
  <si>
    <t>Jill</t>
  </si>
  <si>
    <t>valencia714@yahoo.co.in</t>
  </si>
  <si>
    <t>14TH ST / VALENCIA ST</t>
  </si>
  <si>
    <t>CO</t>
  </si>
  <si>
    <t>Chief executive officer</t>
  </si>
  <si>
    <t>TAYLOR ST / EDDY ST</t>
  </si>
  <si>
    <t>Earle</t>
  </si>
  <si>
    <t>1200 Block of WAWONA ST</t>
  </si>
  <si>
    <t>Danita</t>
  </si>
  <si>
    <t>500 Block of BROADWAY ST</t>
  </si>
  <si>
    <t>Raeleigh</t>
  </si>
  <si>
    <t>400 Block of CASTRO ST</t>
  </si>
  <si>
    <t>Guy</t>
  </si>
  <si>
    <t>NATOMA ST / 6TH ST</t>
  </si>
  <si>
    <t>TN</t>
  </si>
  <si>
    <t>Anastasia</t>
  </si>
  <si>
    <t>JONES ST / PINE ST</t>
  </si>
  <si>
    <t>Benita</t>
  </si>
  <si>
    <t>1700 Block of GREENWICH ST</t>
  </si>
  <si>
    <t>SCOTT ST / SACRAMENTO ST</t>
  </si>
  <si>
    <t>Andrea</t>
  </si>
  <si>
    <t>1700 Block of BEACH ST</t>
  </si>
  <si>
    <t>Raul</t>
  </si>
  <si>
    <t>1400 Block of 47TH AV</t>
  </si>
  <si>
    <t>Raven</t>
  </si>
  <si>
    <t>CASTRO ST / MARKET ST</t>
  </si>
  <si>
    <t>Rebecca</t>
  </si>
  <si>
    <t>400 Block of SCOTT ST</t>
  </si>
  <si>
    <t>MINNA ST / JULIA ST</t>
  </si>
  <si>
    <t>Anne</t>
  </si>
  <si>
    <t>IA</t>
  </si>
  <si>
    <t>Michael</t>
  </si>
  <si>
    <t>100 Block of EUREKA ST</t>
  </si>
  <si>
    <t>Heather</t>
  </si>
  <si>
    <t>2000 Block of UNION ST</t>
  </si>
  <si>
    <t>800 Block of MARKET ST</t>
  </si>
  <si>
    <t>MS</t>
  </si>
  <si>
    <t>SAN JOSE AV / GUERRERO ST</t>
  </si>
  <si>
    <t>Cheyenne</t>
  </si>
  <si>
    <t>100 Block of GIRARD ST</t>
  </si>
  <si>
    <t>Ely</t>
  </si>
  <si>
    <t>KS</t>
  </si>
  <si>
    <t>Irby</t>
  </si>
  <si>
    <t>0 Block of CRANE ST</t>
  </si>
  <si>
    <t>AR</t>
  </si>
  <si>
    <t>Genevieve</t>
  </si>
  <si>
    <t>Fleet manager</t>
  </si>
  <si>
    <t>LEAVENWORTH ST / GOLDEN GATE AV</t>
  </si>
  <si>
    <t>Elliana</t>
  </si>
  <si>
    <t>COLUMBUS AV / LOMBARD ST</t>
  </si>
  <si>
    <t>LA</t>
  </si>
  <si>
    <t>Katrice</t>
  </si>
  <si>
    <t>1600 Block of MARKET ST</t>
  </si>
  <si>
    <t>WV</t>
  </si>
  <si>
    <t>1800 Block of WALLER ST</t>
  </si>
  <si>
    <t>600 Block of MANGELS AV</t>
  </si>
  <si>
    <t>WA</t>
  </si>
  <si>
    <t>Kyle</t>
  </si>
  <si>
    <t>1900 Block of LOMBARD ST</t>
  </si>
  <si>
    <t>ME</t>
  </si>
  <si>
    <t>Marlene</t>
  </si>
  <si>
    <t>500 Block of NOE ST</t>
  </si>
  <si>
    <t>MISSION ST / 16TH ST</t>
  </si>
  <si>
    <t>Baldemar</t>
  </si>
  <si>
    <t>2700 Block of TAYLOR ST</t>
  </si>
  <si>
    <t>Claudia</t>
  </si>
  <si>
    <t>CEDAR ST / POLK ST</t>
  </si>
  <si>
    <t>Arya</t>
  </si>
  <si>
    <t>1200 Block of MARKET ST</t>
  </si>
  <si>
    <t>Rodney</t>
  </si>
  <si>
    <t>Marketing manager</t>
  </si>
  <si>
    <t>BAY ST / POWELL ST</t>
  </si>
  <si>
    <t>FL</t>
  </si>
  <si>
    <t>Stephanie</t>
  </si>
  <si>
    <t>1800 Block of OCEAN AV</t>
  </si>
  <si>
    <t>Executive director</t>
  </si>
  <si>
    <t>100 Block of CLINTONPARK ST</t>
  </si>
  <si>
    <t>IL</t>
  </si>
  <si>
    <t>Lawrence</t>
  </si>
  <si>
    <t>100 Block of APTOS AV</t>
  </si>
  <si>
    <t>Felicity</t>
  </si>
  <si>
    <t>1800 Block of NEWHALL ST</t>
  </si>
  <si>
    <t>Kim</t>
  </si>
  <si>
    <t>100 Block of CEDAR ST</t>
  </si>
  <si>
    <t>400 Block of VALENCIA ST</t>
  </si>
  <si>
    <t>SC</t>
  </si>
  <si>
    <t>Hudson</t>
  </si>
  <si>
    <t>STEINER ST / WASHINGTON ST</t>
  </si>
  <si>
    <t>200 Block of BRANNAN ST</t>
  </si>
  <si>
    <t>Beth</t>
  </si>
  <si>
    <t>2200 Block of CHESTNUT ST</t>
  </si>
  <si>
    <t>Devon</t>
  </si>
  <si>
    <t>ADA CT / OFARRELL ST</t>
  </si>
  <si>
    <t>1600 Block of WEBSTER ST</t>
  </si>
  <si>
    <t>Director</t>
  </si>
  <si>
    <t>4800 Block of GEARY BL</t>
  </si>
  <si>
    <t>John</t>
  </si>
  <si>
    <t>1100 Block of SUNNYDALE AV</t>
  </si>
  <si>
    <t>Jan</t>
  </si>
  <si>
    <t>300 Block of CHATTANOOGA ST</t>
  </si>
  <si>
    <t>Robert</t>
  </si>
  <si>
    <t>ELIZABETH ST / DIAMOND ST</t>
  </si>
  <si>
    <t>1400 Block of BAKER ST</t>
  </si>
  <si>
    <t>Stephan</t>
  </si>
  <si>
    <t>300 Block of PRAGUE ST</t>
  </si>
  <si>
    <t>Monica</t>
  </si>
  <si>
    <t>400 Block of BAY ST</t>
  </si>
  <si>
    <t>Pamala</t>
  </si>
  <si>
    <t>1600 Block of THE EMBARCADERONORTH ST</t>
  </si>
  <si>
    <t>AZ</t>
  </si>
  <si>
    <t>Matt</t>
  </si>
  <si>
    <t>1100 Block of FITZGERALD AV</t>
  </si>
  <si>
    <t>Kristie</t>
  </si>
  <si>
    <t>4600 Block of 18TH ST</t>
  </si>
  <si>
    <t>Lee</t>
  </si>
  <si>
    <t>0 Block of MAIDEN LN</t>
  </si>
  <si>
    <t>Roger</t>
  </si>
  <si>
    <t>100 Block of KISKA RD</t>
  </si>
  <si>
    <t>Zoya</t>
  </si>
  <si>
    <t>400 Block of MASON ST</t>
  </si>
  <si>
    <t>1200 Block of HAIGHT ST</t>
  </si>
  <si>
    <t>ID</t>
  </si>
  <si>
    <t>Danny</t>
  </si>
  <si>
    <t>800 Block of ELLIS ST</t>
  </si>
  <si>
    <t>Zelda</t>
  </si>
  <si>
    <t>2300 Block of VICENTE ST</t>
  </si>
  <si>
    <t>Jacquelin</t>
  </si>
  <si>
    <t>DOLORES ST / 30TH ST</t>
  </si>
  <si>
    <t>Ardis</t>
  </si>
  <si>
    <t>Scott</t>
  </si>
  <si>
    <t>Alexia</t>
  </si>
  <si>
    <t>200 Block of LOWELL ST</t>
  </si>
  <si>
    <t>Donnell</t>
  </si>
  <si>
    <t>2400 Block of MISSION ST</t>
  </si>
  <si>
    <t>Trent</t>
  </si>
  <si>
    <t>0 Block of AUGUST AL</t>
  </si>
  <si>
    <t>Gerald</t>
  </si>
  <si>
    <t>MISSION ST / FAIR AV</t>
  </si>
  <si>
    <t>300 Block of CAPP ST</t>
  </si>
  <si>
    <t>Artie</t>
  </si>
  <si>
    <t>3500 Block of FILLMORE ST</t>
  </si>
  <si>
    <t>GA</t>
  </si>
  <si>
    <t>0 Block of JONES ST</t>
  </si>
  <si>
    <t>Albertha</t>
  </si>
  <si>
    <t>1000 Block of VANNESS AV</t>
  </si>
  <si>
    <t>Carolyn</t>
  </si>
  <si>
    <t>100 Block of SANJUAN AV</t>
  </si>
  <si>
    <t>Ilana</t>
  </si>
  <si>
    <t>900 Block of GRANT AV</t>
  </si>
  <si>
    <t>MI</t>
  </si>
  <si>
    <t>0 Block of HANCOCK ST</t>
  </si>
  <si>
    <t>Bobby</t>
  </si>
  <si>
    <t>700 Block of MISSION ST</t>
  </si>
  <si>
    <t>Laurence</t>
  </si>
  <si>
    <t>2900 Block of JACKSON ST</t>
  </si>
  <si>
    <t>Trevon</t>
  </si>
  <si>
    <t>Jason</t>
  </si>
  <si>
    <t>1600 Block of INDIANA ST</t>
  </si>
  <si>
    <t>IN</t>
  </si>
  <si>
    <t>FULTON ST / 5TH AV</t>
  </si>
  <si>
    <t>Harvey</t>
  </si>
  <si>
    <t>200 Block of LAKEVIEW AV</t>
  </si>
  <si>
    <t>DC</t>
  </si>
  <si>
    <t>Ericka</t>
  </si>
  <si>
    <t>DAVIS ST / CLAY ST</t>
  </si>
  <si>
    <t>Shirley</t>
  </si>
  <si>
    <t>200 Block of INTERSTATE80 HY</t>
  </si>
  <si>
    <t>Nevaeh</t>
  </si>
  <si>
    <t>FITZGERALD AV / GRIFFITH ST</t>
  </si>
  <si>
    <t>LEAVENWORTH ST / ELLIS ST</t>
  </si>
  <si>
    <t>400 Block of JONES ST</t>
  </si>
  <si>
    <t>Sharyn</t>
  </si>
  <si>
    <t>MISSION ST / 24TH ST</t>
  </si>
  <si>
    <t>Leslie</t>
  </si>
  <si>
    <t>RUSSIA AV / ATHENS ST</t>
  </si>
  <si>
    <t>BRANNAN ST / 9TH ST</t>
  </si>
  <si>
    <t>200 Block of ASHBURY ST</t>
  </si>
  <si>
    <t>Alessia</t>
  </si>
  <si>
    <t>1200 Block of THE EMBARCADERONORTH ST</t>
  </si>
  <si>
    <t>Bridgett</t>
  </si>
  <si>
    <t>100 Block of OFARRELL ST</t>
  </si>
  <si>
    <t>Kelly</t>
  </si>
  <si>
    <t>0 Block of BRADY ST</t>
  </si>
  <si>
    <t>Francis</t>
  </si>
  <si>
    <t>ANZA ST / SPRUCE ST</t>
  </si>
  <si>
    <t>Stephania</t>
  </si>
  <si>
    <t>1600 Block of HAIGHT ST</t>
  </si>
  <si>
    <t>Zella</t>
  </si>
  <si>
    <t>FRANKLIN ST / GOLDEN GATE AV</t>
  </si>
  <si>
    <t>JACKSON ST / GRANT AV</t>
  </si>
  <si>
    <t>Bernard</t>
  </si>
  <si>
    <t>JONES ST / STEVELOE PL</t>
  </si>
  <si>
    <t>MN</t>
  </si>
  <si>
    <t>Parth</t>
  </si>
  <si>
    <t>1400 Block of WASHINGTON ST</t>
  </si>
  <si>
    <t>Arlene</t>
  </si>
  <si>
    <t>15TH AV / SHELDON TR</t>
  </si>
  <si>
    <t>400 Block of SUTTER ST</t>
  </si>
  <si>
    <t>Kathleen</t>
  </si>
  <si>
    <t>200 Block of 6TH ST</t>
  </si>
  <si>
    <t>Jalen</t>
  </si>
  <si>
    <t>1400 Block of 19TH AV</t>
  </si>
  <si>
    <t>Jensen</t>
  </si>
  <si>
    <t>SUTTER ST / LARKIN ST</t>
  </si>
  <si>
    <t>0 Block of LAGUNA ST</t>
  </si>
  <si>
    <t>MD</t>
  </si>
  <si>
    <t>Pamela</t>
  </si>
  <si>
    <t>0 Block of CHENERY ST</t>
  </si>
  <si>
    <t>MISSION ST / 13TH ST</t>
  </si>
  <si>
    <t>1700 Block of POST ST</t>
  </si>
  <si>
    <t>Ora</t>
  </si>
  <si>
    <t>Crystal</t>
  </si>
  <si>
    <t>0 Block of ADAIR ST</t>
  </si>
  <si>
    <t>6TH ST / MISSION ST</t>
  </si>
  <si>
    <t>Frederick</t>
  </si>
  <si>
    <t>TAYLOR ST / ELLIS ST</t>
  </si>
  <si>
    <t>DE</t>
  </si>
  <si>
    <t>Makala</t>
  </si>
  <si>
    <t>0 Block of NEWTON ST</t>
  </si>
  <si>
    <t>Wayne</t>
  </si>
  <si>
    <t>500 Block of CAPP ST</t>
  </si>
  <si>
    <t>Bart</t>
  </si>
  <si>
    <t>11TH ST / MINNA ST</t>
  </si>
  <si>
    <t>Leighann</t>
  </si>
  <si>
    <t>HAIGHT ST / STANYAN ST</t>
  </si>
  <si>
    <t>2400 Block of SAN BRUNO AV</t>
  </si>
  <si>
    <t>Edith</t>
  </si>
  <si>
    <t>300 Block of 30TH AV</t>
  </si>
  <si>
    <t>Milburn</t>
  </si>
  <si>
    <t>4200 Block of GEARY BL</t>
  </si>
  <si>
    <t>MT</t>
  </si>
  <si>
    <t>Loren</t>
  </si>
  <si>
    <t>400 Block of HAIGHT ST</t>
  </si>
  <si>
    <t>1200 Block of POLK ST</t>
  </si>
  <si>
    <t>Coleman</t>
  </si>
  <si>
    <t>1500 Block of MARKET ST</t>
  </si>
  <si>
    <t>FELL ST / STEINER ST</t>
  </si>
  <si>
    <t>Cristina</t>
  </si>
  <si>
    <t>MISSION ST / FRANCIS ST</t>
  </si>
  <si>
    <t>Annamaria</t>
  </si>
  <si>
    <t>HYDE ST / GROVE ST</t>
  </si>
  <si>
    <t>Eldon</t>
  </si>
  <si>
    <t>200 Block of BATTERY ST</t>
  </si>
  <si>
    <t>0 Block of CLARION AL</t>
  </si>
  <si>
    <t>Elise</t>
  </si>
  <si>
    <t>FRANKLIN ST / IVY ST</t>
  </si>
  <si>
    <t>Twanna</t>
  </si>
  <si>
    <t>4000 Block of 19TH AV</t>
  </si>
  <si>
    <t>0 Block of TAYLOR ST</t>
  </si>
  <si>
    <t>Gael</t>
  </si>
  <si>
    <t>26TH ST / TREAT AV</t>
  </si>
  <si>
    <t>Joao</t>
  </si>
  <si>
    <t>800 Block of SOUTH VAN NESS AV</t>
  </si>
  <si>
    <t>4300 Block of 25TH ST</t>
  </si>
  <si>
    <t>Valeria</t>
  </si>
  <si>
    <t>1900 Block of 14TH AV</t>
  </si>
  <si>
    <t>Yasmeen</t>
  </si>
  <si>
    <t>1200 Block of HOWARD ST</t>
  </si>
  <si>
    <t>Cecilia</t>
  </si>
  <si>
    <t>800 Block of BURNETT AV</t>
  </si>
  <si>
    <t>Brent</t>
  </si>
  <si>
    <t>1500 Block of UNION ST</t>
  </si>
  <si>
    <t>Gray</t>
  </si>
  <si>
    <t>2400 Block of CALIFORNIA ST</t>
  </si>
  <si>
    <t>VT</t>
  </si>
  <si>
    <t>Kenny</t>
  </si>
  <si>
    <t>400 Block of 26TH AV</t>
  </si>
  <si>
    <t>Jasmine</t>
  </si>
  <si>
    <t>14TH ST / FOLSOM ST</t>
  </si>
  <si>
    <t>COLUMBUS AV / GREEN ST</t>
  </si>
  <si>
    <t>Alysha</t>
  </si>
  <si>
    <t>1500 Block of SLOAT BL</t>
  </si>
  <si>
    <t>Rashawn</t>
  </si>
  <si>
    <t>300 Block of GOLDEN GATE AV</t>
  </si>
  <si>
    <t>WI</t>
  </si>
  <si>
    <t>Jaime</t>
  </si>
  <si>
    <t>0 Block of LATONA ST</t>
  </si>
  <si>
    <t>Van</t>
  </si>
  <si>
    <t>3200 Block of 20TH AV</t>
  </si>
  <si>
    <t>LARKIN ST / SUTTER ST</t>
  </si>
  <si>
    <t>Samual</t>
  </si>
  <si>
    <t>0 Block of DUNCAN ST</t>
  </si>
  <si>
    <t>400 Block of GROVE ST</t>
  </si>
  <si>
    <t>2900 Block of 26TH ST</t>
  </si>
  <si>
    <t>1100 Block of FILLMORE ST</t>
  </si>
  <si>
    <t>Valencia</t>
  </si>
  <si>
    <t>400 Block of EDDY ST</t>
  </si>
  <si>
    <t>3154c800-66f3-11ea-8721-7077813058ce</t>
  </si>
  <si>
    <t>3155d94c-66f3-11ea-b116-7077813058ce</t>
  </si>
  <si>
    <t>31575fac-66f3-11ea-8d99-7077813058ce</t>
  </si>
  <si>
    <t>315897f8-66f3-11ea-ad46-7077813058ce</t>
  </si>
  <si>
    <t>3159d04c-66f3-11ea-95df-7077813058ce</t>
  </si>
  <si>
    <t>315aba8a-66f3-11ea-9db6-7077813058ce</t>
  </si>
  <si>
    <t>315b7db4-66f3-11ea-ae41-7077813058ce</t>
  </si>
  <si>
    <t>315c67f4-66f3-11ea-bcd7-7077813058ce</t>
  </si>
  <si>
    <t>315d041c-66f3-11ea-8af9-7077813058ce</t>
  </si>
  <si>
    <t>315da042-66f3-11ea-ac04-7077813058ce</t>
  </si>
  <si>
    <t>315e3c68-66f3-11ea-8d08-7077813058ce</t>
  </si>
  <si>
    <t>315f26ac-66f3-11ea-a883-7077813058ce</t>
  </si>
  <si>
    <t>315fe9e2-66f3-11ea-b80f-7077813058ce</t>
  </si>
  <si>
    <t>3160ad0c-66f3-11ea-961a-7077813058ce</t>
  </si>
  <si>
    <t>31619754-66f3-11ea-911d-7077813058ce</t>
  </si>
  <si>
    <t>3162337a-66f3-11ea-bf3c-7077813058ce</t>
  </si>
  <si>
    <t>3162cf9c-66f3-11ea-917a-7077813058ce</t>
  </si>
  <si>
    <t>31636bd2-66f3-11ea-aa21-7077813058ce</t>
  </si>
  <si>
    <t>31642f12-66f3-11ea-b553-7077813058ce</t>
  </si>
  <si>
    <t>3164f24c-66f3-11ea-bf87-7077813058ce</t>
  </si>
  <si>
    <t>3165b562-66f3-11ea-83de-7077813058ce</t>
  </si>
  <si>
    <t>316678a4-66f3-11ea-b7d3-7077813058ce</t>
  </si>
  <si>
    <t>31673bc8-66f3-11ea-803a-7077813058ce</t>
  </si>
  <si>
    <t>3167d7ee-66f3-11ea-a273-7077813058ce</t>
  </si>
  <si>
    <t>3168c236-66f3-11ea-ad73-7077813058ce</t>
  </si>
  <si>
    <t>3169fa82-66f3-11ea-a4aa-7077813058ce</t>
  </si>
  <si>
    <t>316abe90-66f3-11ea-b19a-7077813058ce</t>
  </si>
  <si>
    <t>316ba7f6-66f3-11ea-913f-7077813058ce</t>
  </si>
  <si>
    <t>316c441e-66f3-11ea-89de-7077813058ce</t>
  </si>
  <si>
    <t>316ce042-66f3-11ea-b223-7077813058ce</t>
  </si>
  <si>
    <t>316d7c6e-66f3-11ea-aad7-7077813058ce</t>
  </si>
  <si>
    <t>316e8db8-66f3-11ea-88c1-7077813058ce</t>
  </si>
  <si>
    <t>316f77f6-66f3-11ea-8aa2-7077813058ce</t>
  </si>
  <si>
    <t>3170141c-66f3-11ea-97a3-7077813058ce</t>
  </si>
  <si>
    <t>3170d834-66f3-11ea-b48e-7077813058ce</t>
  </si>
  <si>
    <t>31717452-66f3-11ea-9fcf-7077813058ce</t>
  </si>
  <si>
    <t>3172107a-66f3-11ea-ad07-7077813058ce</t>
  </si>
  <si>
    <t>3172d2fa-66f3-11ea-bad5-7077813058ce</t>
  </si>
  <si>
    <t>3173e41e-66f3-11ea-b5f4-7077813058ce</t>
  </si>
  <si>
    <t>3174f566-66f3-11ea-98c3-7077813058ce</t>
  </si>
  <si>
    <t>3175dfa2-66f3-11ea-b9d8-7077813058ce</t>
  </si>
  <si>
    <t>31767bca-66f3-11ea-848b-7077813058ce</t>
  </si>
  <si>
    <t>317717f0-66f3-11ea-b57c-7077813058ce</t>
  </si>
  <si>
    <t>3177db2e-66f3-11ea-99fe-7077813058ce</t>
  </si>
  <si>
    <t>3178c56c-66f3-11ea-9547-7077813058ce</t>
  </si>
  <si>
    <t>31796190-66f3-11ea-b0b6-7077813058ce</t>
  </si>
  <si>
    <t>3179fdb8-66f3-11ea-b117-7077813058ce</t>
  </si>
  <si>
    <t>317ac112-66f3-11ea-96bf-7077813058ce</t>
  </si>
  <si>
    <t>317b8422-66f3-11ea-8b90-7077813058ce</t>
  </si>
  <si>
    <t>317c204a-66f3-11ea-b627-7077813058ce</t>
  </si>
  <si>
    <t>317ce378-66f3-11ea-b64a-7077813058ce</t>
  </si>
  <si>
    <t>317dcdc0-66f3-11ea-a3ce-7077813058ce</t>
  </si>
  <si>
    <t>317e69e2-66f3-11ea-8d1d-7077813058ce</t>
  </si>
  <si>
    <t>317f5426-66f3-11ea-9e99-7077813058ce</t>
  </si>
  <si>
    <t>31803e5c-66f3-11ea-9cfa-7077813058ce</t>
  </si>
  <si>
    <t>3180da86-66f3-11ea-a8db-7077813058ce</t>
  </si>
  <si>
    <t>318176ac-66f3-11ea-8841-7077813058ce</t>
  </si>
  <si>
    <t>318260fe-66f3-11ea-a0f0-7077813058ce</t>
  </si>
  <si>
    <t>31832428-66f3-11ea-9902-7077813058ce</t>
  </si>
  <si>
    <t>31851fae-66f3-11ea-9f4d-7077813058ce</t>
  </si>
  <si>
    <t>31863106-66f3-11ea-8b2f-7077813058ce</t>
  </si>
  <si>
    <t>31876958-66f3-11ea-afcb-7077813058ce</t>
  </si>
  <si>
    <t>31885382-66f3-11ea-b84f-7077813058ce</t>
  </si>
  <si>
    <t>318916c0-66f3-11ea-8a7c-7077813058ce</t>
  </si>
  <si>
    <t>318a2800-66f3-11ea-b639-7077813058ce</t>
  </si>
  <si>
    <t>318b396c-66f3-11ea-9883-7077813058ce</t>
  </si>
  <si>
    <t>318cbfc6-66f3-11ea-b57f-7077813058ce</t>
  </si>
  <si>
    <t>318d82e8-66f3-11ea-9cca-7077813058ce</t>
  </si>
  <si>
    <t>318e4628-66f3-11ea-a70e-7077813058ce</t>
  </si>
  <si>
    <t>318f305e-66f3-11ea-b203-7077813058ce</t>
  </si>
  <si>
    <t>31901a98-66f3-11ea-830a-7077813058ce</t>
  </si>
  <si>
    <t>3190ddc6-66f3-11ea-8fea-7077813058ce</t>
  </si>
  <si>
    <t>3191ef06-66f3-11ea-bb69-7077813058ce</t>
  </si>
  <si>
    <t>31930050-66f3-11ea-8535-7077813058ce</t>
  </si>
  <si>
    <t>319438b6-66f3-11ea-9722-7077813058ce</t>
  </si>
  <si>
    <t>319549e8-66f3-11ea-85a4-7077813058ce</t>
  </si>
  <si>
    <t>31963430-66f3-11ea-bdc7-7077813058ce</t>
  </si>
  <si>
    <t>31971e6e-66f3-11ea-86f5-7077813058ce</t>
  </si>
  <si>
    <t>31987dc0-66f3-11ea-a59b-7077813058ce</t>
  </si>
  <si>
    <t>3199b61c-66f3-11ea-ab02-7077813058ce</t>
  </si>
  <si>
    <t>319ac762-66f3-11ea-b75f-7077813058ce</t>
  </si>
  <si>
    <t>319bfff4-66f3-11ea-8fba-7077813058ce</t>
  </si>
  <si>
    <t>319d3826-66f3-11ea-8b8d-7077813058ce</t>
  </si>
  <si>
    <t>319e9766-66f3-11ea-9392-7077813058ce</t>
  </si>
  <si>
    <t>319fa8a8-66f3-11ea-b17c-7077813058ce</t>
  </si>
  <si>
    <t>31a0e11a-66f3-11ea-999b-7077813058ce</t>
  </si>
  <si>
    <t>31a1cb62-66f3-11ea-81bc-7077813058ce</t>
  </si>
  <si>
    <t>31a2b586-66f3-11ea-a9ea-7077813058ce</t>
  </si>
  <si>
    <t>31a3c6d8-66f3-11ea-983d-7077813058ce</t>
  </si>
  <si>
    <t>31a489fa-66f3-11ea-9155-7077813058ce</t>
  </si>
  <si>
    <t>31a5c242-66f3-11ea-960b-7077813058ce</t>
  </si>
  <si>
    <t>31a6ac9c-66f3-11ea-926a-7077813058ce</t>
  </si>
  <si>
    <t>31a796d0-66f3-11ea-ae4e-7077813058ce</t>
  </si>
  <si>
    <t>31a859f0-66f3-11ea-8394-7077813058ce</t>
  </si>
  <si>
    <t>31a9925e-66f3-11ea-b9ab-7077813058ce</t>
  </si>
  <si>
    <t>31aa7c8c-66f3-11ea-bbd5-7077813058ce</t>
  </si>
  <si>
    <t>31ab66b6-66f3-11ea-b954-7077813058ce</t>
  </si>
  <si>
    <t>31ac02dc-66f3-11ea-8f7e-7077813058ce</t>
  </si>
  <si>
    <t>31aced36-66f3-11ea-b593-7077813058ce</t>
  </si>
  <si>
    <t>31add76e-66f3-11ea-bc98-7077813058ce</t>
  </si>
  <si>
    <t>31ae9a98-66f3-11ea-9239-7077813058ce</t>
  </si>
  <si>
    <t>31af36c0-66f3-11ea-9653-7077813058ce</t>
  </si>
  <si>
    <t>31affa0a-66f3-11ea-8464-7077813058ce</t>
  </si>
  <si>
    <t>31b0e428-66f3-11ea-8884-7077813058ce</t>
  </si>
  <si>
    <t>31b21c7a-66f3-11ea-b007-7077813058ce</t>
  </si>
  <si>
    <t>31b2dfd8-66f3-11ea-b094-7077813058ce</t>
  </si>
  <si>
    <t>31b3ca0a-66f3-11ea-bdb1-7077813058ce</t>
  </si>
  <si>
    <t>31b4db48-66f3-11ea-8ac6-7077813058ce</t>
  </si>
  <si>
    <t>31b6138a-66f3-11ea-a991-7077813058ce</t>
  </si>
  <si>
    <t>31b6fdd4-66f3-11ea-8bc0-7077813058ce</t>
  </si>
  <si>
    <t>31b80f2e-66f3-11ea-9f03-7077813058ce</t>
  </si>
  <si>
    <t>31b8ab40-66f3-11ea-a1ea-7077813058ce</t>
  </si>
  <si>
    <t>31b96e70-66f3-11ea-9a67-7077813058ce</t>
  </si>
  <si>
    <t>31ba31b0-66f3-11ea-b455-7077813058ce</t>
  </si>
  <si>
    <t>31bb1bfa-66f3-11ea-982b-7077813058ce</t>
  </si>
  <si>
    <t>31bbdf14-66f3-11ea-8012-7077813058ce</t>
  </si>
  <si>
    <t>31bca246-66f3-11ea-abf6-7077813058ce</t>
  </si>
  <si>
    <t>31bd8c92-66f3-11ea-9011-7077813058ce</t>
  </si>
  <si>
    <t>31be28b0-66f3-11ea-ac89-7077813058ce</t>
  </si>
  <si>
    <t>31beebdc-66f3-11ea-a06e-7077813058ce</t>
  </si>
  <si>
    <t>31bfaf0c-66f3-11ea-8a4e-7077813058ce</t>
  </si>
  <si>
    <t>31c07288-66f3-11ea-a2cf-7077813058ce</t>
  </si>
  <si>
    <t>31c1364c-66f3-11ea-82bf-7077813058ce</t>
  </si>
  <si>
    <t>31c1f8b4-66f3-11ea-8397-7077813058ce</t>
  </si>
  <si>
    <t>31c30a08-66f3-11ea-aba8-7077813058ce</t>
  </si>
  <si>
    <t>31c49062-66f3-11ea-ba20-7077813058ce</t>
  </si>
  <si>
    <t>31c616ba-66f3-11ea-afb3-7077813058ce</t>
  </si>
  <si>
    <t>31c6b2fe-66f3-11ea-9b07-7077813058ce</t>
  </si>
  <si>
    <t>31c77618-66f3-11ea-bb5b-7077813058ce</t>
  </si>
  <si>
    <t>31c8394a-66f3-11ea-bf8e-7077813058ce</t>
  </si>
  <si>
    <t>31c8fc98-66f3-11ea-b3c3-7077813058ce</t>
  </si>
  <si>
    <t>31c9e6be-66f3-11ea-9f95-7077813058ce</t>
  </si>
  <si>
    <t>31caa9ee-66f3-11ea-bce1-7077813058ce</t>
  </si>
  <si>
    <t>31cb461a-66f3-11ea-a37c-7077813058ce</t>
  </si>
  <si>
    <t>31cc0964-66f3-11ea-b6b3-7077813058ce</t>
  </si>
  <si>
    <t>31cccd64-66f3-11ea-a4c2-7077813058ce</t>
  </si>
  <si>
    <t>31cd8fca-66f3-11ea-97a4-7077813058ce</t>
  </si>
  <si>
    <t>31ce7a18-66f3-11ea-94eb-7077813058ce</t>
  </si>
  <si>
    <t>31cf3d24-66f3-11ea-8054-7077813058ce</t>
  </si>
  <si>
    <t>31d0006c-66f3-11ea-9c10-7077813058ce</t>
  </si>
  <si>
    <t>31d16094-66f3-11ea-b511-7077813058ce</t>
  </si>
  <si>
    <t>31d222e8-66f3-11ea-9b54-7077813058ce</t>
  </si>
  <si>
    <t>31d2e636-66f3-11ea-8df2-7077813058ce</t>
  </si>
  <si>
    <t>31d3f842-66f3-11ea-a75e-7077813058ce</t>
  </si>
  <si>
    <t>31d4bb6c-66f3-11ea-9ff7-7077813058ce</t>
  </si>
  <si>
    <t>31d5a4e4-66f3-11ea-861b-7077813058ce</t>
  </si>
  <si>
    <t>31d68f18-66f3-11ea-b8c4-7077813058ce</t>
  </si>
  <si>
    <t>31d77952-66f3-11ea-b47a-7077813058ce</t>
  </si>
  <si>
    <t>31d8638c-66f3-11ea-8b90-7077813058ce</t>
  </si>
  <si>
    <t>31d927a2-66f3-11ea-bb48-7077813058ce</t>
  </si>
  <si>
    <t>31d9eaca-66f3-11ea-b8c8-7077813058ce</t>
  </si>
  <si>
    <t>31da86f6-66f3-11ea-8b12-7077813058ce</t>
  </si>
  <si>
    <t>31db9768-66f3-11ea-883c-7077813058ce</t>
  </si>
  <si>
    <t>31dcf6d4-66f3-11ea-a647-7077813058ce</t>
  </si>
  <si>
    <t>31de0880-66f3-11ea-ab1e-7077813058ce</t>
  </si>
  <si>
    <t>31df1974-66f3-11ea-948f-7077813058ce</t>
  </si>
  <si>
    <t>31e02ac0-66f3-11ea-85d7-7077813058ce</t>
  </si>
  <si>
    <t>31e163c2-66f3-11ea-a771-7077813058ce</t>
  </si>
  <si>
    <t>31e27454-66f3-11ea-985a-7077813058ce</t>
  </si>
  <si>
    <t>31e3aca4-66f3-11ea-b4f1-7077813058ce</t>
  </si>
  <si>
    <t>31e496d4-66f3-11ea-ae24-7077813058ce</t>
  </si>
  <si>
    <t>31e5a810-66f3-11ea-b394-7077813058ce</t>
  </si>
  <si>
    <t>31e70780-66f3-11ea-a98c-7077813058ce</t>
  </si>
  <si>
    <t>31e7ca9a-66f3-11ea-a42b-7077813058ce</t>
  </si>
  <si>
    <t>31e92a06-66f3-11ea-a2c3-7077813058ce</t>
  </si>
  <si>
    <t>31ea3b58-66f3-11ea-bc9e-7077813058ce</t>
  </si>
  <si>
    <t>31eb4c8c-66f3-11ea-b7ad-7077813058ce</t>
  </si>
  <si>
    <t>31ebe8b4-66f3-11ea-b8ca-7077813058ce</t>
  </si>
  <si>
    <t>31ecabe2-66f3-11ea-9fa2-7077813058ce</t>
  </si>
  <si>
    <t>31ed6f18-66f3-11ea-af57-7077813058ce</t>
  </si>
  <si>
    <t>31ee3246-66f3-11ea-ae6c-7077813058ce</t>
  </si>
  <si>
    <t>Arts and crafts</t>
  </si>
  <si>
    <t>ELLIS ST / LAGUNA ST</t>
  </si>
  <si>
    <t>0 Block of HYDE ST</t>
  </si>
  <si>
    <t>100 Block of STEUART ST</t>
  </si>
  <si>
    <t>900 Block of VALENCIA ST</t>
  </si>
  <si>
    <t>700 Block of FOLSOM ST</t>
  </si>
  <si>
    <t>300 Block of ARBALLO DR</t>
  </si>
  <si>
    <t>1600 Block of VANNESS AV</t>
  </si>
  <si>
    <t>100 Block of PHELAN AV</t>
  </si>
  <si>
    <t>0 Block of GORDON ST</t>
  </si>
  <si>
    <t>600 Block of VALENCIA ST</t>
  </si>
  <si>
    <t>SHOTWELL ST / 17TH ST</t>
  </si>
  <si>
    <t>EDDY ST / HYDE ST</t>
  </si>
  <si>
    <t>1500 Block of BAKER ST</t>
  </si>
  <si>
    <t>LIPPARD AV / BOSWORTH ST</t>
  </si>
  <si>
    <t>100 Block of BERRY ST</t>
  </si>
  <si>
    <t>KERN ST / DIAMOND ST</t>
  </si>
  <si>
    <t>700 Block of HOWARD ST</t>
  </si>
  <si>
    <t>HARRISON ST / 3RD ST</t>
  </si>
  <si>
    <t>0 Block of LEE AV</t>
  </si>
  <si>
    <t>0 Block of FALLON PL</t>
  </si>
  <si>
    <t>STOCKTON ST / BROADWAY ST</t>
  </si>
  <si>
    <t>LAKE MERCED BL / BROTHERHOOD WAY</t>
  </si>
  <si>
    <t>HARRISON ST / THE EMBARCADEROSOUTH ST</t>
  </si>
  <si>
    <t>GEARY ST / POLK ST</t>
  </si>
  <si>
    <t>1600 Block of LASALLE AV</t>
  </si>
  <si>
    <t>1400 Block of DOUGLASS ST</t>
  </si>
  <si>
    <t>48TH AV / JUDAH ST</t>
  </si>
  <si>
    <t>100 Block of FONT BL</t>
  </si>
  <si>
    <t>1000 Block of KEY AV</t>
  </si>
  <si>
    <t>HOLLOWAY AV / BRIGHTON AV</t>
  </si>
  <si>
    <t>TAYLOR ST / GOLDEN GATE AV</t>
  </si>
  <si>
    <t>1800 Block of KIRKHAM ST</t>
  </si>
  <si>
    <t>500 Block of TUNNEL AV</t>
  </si>
  <si>
    <t>1600 Block of TURK ST</t>
  </si>
  <si>
    <t>100 Block of SPEAR ST</t>
  </si>
  <si>
    <t>200 Block of CHENERY ST</t>
  </si>
  <si>
    <t>2900 Block of DIAMOND ST</t>
  </si>
  <si>
    <t>400 Block of ROLPH ST</t>
  </si>
  <si>
    <t>BANCROFT AV / KEITH ST</t>
  </si>
  <si>
    <t>1100 Block of HUDSON AV</t>
  </si>
  <si>
    <t>MYRTLE ST / LARKIN ST</t>
  </si>
  <si>
    <t>STOCKTON ST / POST ST</t>
  </si>
  <si>
    <t>500 Block of MAGELLAN AV</t>
  </si>
  <si>
    <t>LEAVENWORTH ST / TURK ST</t>
  </si>
  <si>
    <t>1600 Block of 38TH AV</t>
  </si>
  <si>
    <t>3300 Block of MISSION ST</t>
  </si>
  <si>
    <t>4200 Block of 26TH ST</t>
  </si>
  <si>
    <t>0 Block of TURK ST</t>
  </si>
  <si>
    <t>BLAKE ST / GEARY BL</t>
  </si>
  <si>
    <t>BROADWAY ST / COLUMBUS AV</t>
  </si>
  <si>
    <t>WASHINGTON ST / DRUMM ST</t>
  </si>
  <si>
    <t>1200 Block of PINE ST</t>
  </si>
  <si>
    <t>EXECUTIVEPARK BL / ALANA WY</t>
  </si>
  <si>
    <t>900 Block of MISSION ST</t>
  </si>
  <si>
    <t>0 Block of BROOKDALE AV</t>
  </si>
  <si>
    <t>1300 Block of EGBERT AV</t>
  </si>
  <si>
    <t>3600 Block of 22ND ST</t>
  </si>
  <si>
    <t>200 Block of NAGLEE AV</t>
  </si>
  <si>
    <t>700 Block of 3RD ST</t>
  </si>
  <si>
    <t>FRANCISCO ST / JONES ST</t>
  </si>
  <si>
    <t>1700 Block of 25TH ST</t>
  </si>
  <si>
    <t>1300 Block of BROADWAY ST</t>
  </si>
  <si>
    <t>EARL ST / LASALLE AV</t>
  </si>
  <si>
    <t>1400 Block of KIRKWOOD CT</t>
  </si>
  <si>
    <t>CLARA ST / 4TH ST</t>
  </si>
  <si>
    <t>100 Block of ATOLL CR</t>
  </si>
  <si>
    <t>0 Block of STEINER ST</t>
  </si>
  <si>
    <t>1800 Block of 8TH AV</t>
  </si>
  <si>
    <t>JONES ST / GOLDEN GATE AV</t>
  </si>
  <si>
    <t>HARRISON ST / 11TH ST</t>
  </si>
  <si>
    <t>BROADWAY ST / KEARNY ST</t>
  </si>
  <si>
    <t>500 Block of HYDE ST</t>
  </si>
  <si>
    <t>400 Block of CAPP ST</t>
  </si>
  <si>
    <t>LARKIN ST / ELLIS ST</t>
  </si>
  <si>
    <t>2700 Block of DIAMOND ST</t>
  </si>
  <si>
    <t>6500 Block of 3RD ST</t>
  </si>
  <si>
    <t>800 Block of 33RD AV</t>
  </si>
  <si>
    <t>1500 Block of POWELL ST</t>
  </si>
  <si>
    <t>1100 Block of OCEAN AV</t>
  </si>
  <si>
    <t>900 Block of DEHARO ST</t>
  </si>
  <si>
    <t>BRYANT ST / 4TH ST</t>
  </si>
  <si>
    <t>900 Block of CONNECTICUT ST</t>
  </si>
  <si>
    <t>LEAVENWORTH ST / EDDY ST</t>
  </si>
  <si>
    <t>POLK ST / BEACH ST</t>
  </si>
  <si>
    <t>700 Block of LARKIN ST</t>
  </si>
  <si>
    <t>37TH AV / RIVERA ST</t>
  </si>
  <si>
    <t>1200 Block of 36TH AV</t>
  </si>
  <si>
    <t>FREMONT ST / HARRISON ST</t>
  </si>
  <si>
    <t>0 Block of CRESTLAKE DR</t>
  </si>
  <si>
    <t>400 Block of GENEVA AV</t>
  </si>
  <si>
    <t>POWELL ST / OFARRELL ST</t>
  </si>
  <si>
    <t>20TH ST / KANSAS ST</t>
  </si>
  <si>
    <t>JEFFERSON ST / TAYLOR ST</t>
  </si>
  <si>
    <t>4000 Block of 18TH ST</t>
  </si>
  <si>
    <t>500 Block of ELLIS ST</t>
  </si>
  <si>
    <t>1400 Block of 14TH AV</t>
  </si>
  <si>
    <t>1800 Block of DIVISADERO ST</t>
  </si>
  <si>
    <t>200 Block of 2ND ST</t>
  </si>
  <si>
    <t>2900 Block of TURK ST</t>
  </si>
  <si>
    <t>300 Block of DEMONTFORT AV</t>
  </si>
  <si>
    <t>300 Block of 10TH ST</t>
  </si>
  <si>
    <t>0 Block of CUMBERLAND ST</t>
  </si>
  <si>
    <t>200 Block of POPLAR ST</t>
  </si>
  <si>
    <t>1100 Block of POLK ST</t>
  </si>
  <si>
    <t>800 Block of OFARRELL ST</t>
  </si>
  <si>
    <t>16TH ST / UTAH ST</t>
  </si>
  <si>
    <t>800 Block of MISSION ST</t>
  </si>
  <si>
    <t>1500 Block of POLK ST</t>
  </si>
  <si>
    <t>600 Block of KANSAS ST</t>
  </si>
  <si>
    <t>1200 Block of NOE ST</t>
  </si>
  <si>
    <t>100 Block of BREWSTER ST</t>
  </si>
  <si>
    <t>900 Block of CAPITOL AV</t>
  </si>
  <si>
    <t>1700 Block of SUNNYDALE AV</t>
  </si>
  <si>
    <t>400 Block of BAKER ST</t>
  </si>
  <si>
    <t>SOUTH VAN NESS AV / 13TH ST</t>
  </si>
  <si>
    <t>22ND ST / CAROLINA ST</t>
  </si>
  <si>
    <t>2600 Block of FOLSOM ST</t>
  </si>
  <si>
    <t>3RD ST / PALOU AV</t>
  </si>
  <si>
    <t>2500 Block of MISSION ST</t>
  </si>
  <si>
    <t>2600 Block of 34TH AV</t>
  </si>
  <si>
    <t>500 Block of 9TH ST</t>
  </si>
  <si>
    <t>300 Block of OFARRELL ST</t>
  </si>
  <si>
    <t>0 Block of RAE AV</t>
  </si>
  <si>
    <t>DIVISADERO ST / JACKSON ST</t>
  </si>
  <si>
    <t>0 Block of DESOTO ST</t>
  </si>
  <si>
    <t>SILLIMAN ST / BOWDOIN ST</t>
  </si>
  <si>
    <t>200 Block of LEAVENWORTH ST</t>
  </si>
  <si>
    <t>2300 Block of CHESTNUT ST</t>
  </si>
  <si>
    <t>LAKE MERCED BL / SUNSET BL</t>
  </si>
  <si>
    <t>500 Block of VALENCIA ST</t>
  </si>
  <si>
    <t>6TH ST / STEVENSON ST</t>
  </si>
  <si>
    <t>800 Block of 47TH AV</t>
  </si>
  <si>
    <t>0 Block of LURLINE ST</t>
  </si>
  <si>
    <t>KEITH ST / THOMAS AV</t>
  </si>
  <si>
    <t>100 Block of CAPP ST</t>
  </si>
  <si>
    <t>LYON ST / OFARRELL ST</t>
  </si>
  <si>
    <t>0 Block of HARRISON ST</t>
  </si>
  <si>
    <t>1200 Block of GOLDEN GATE AV</t>
  </si>
  <si>
    <t>1400 Block of RANKIN ST</t>
  </si>
  <si>
    <t>1800 Block of DONNER AV</t>
  </si>
  <si>
    <t>19TH AV / LINCOLN WY</t>
  </si>
  <si>
    <t>800 Block of INGERSON AV</t>
  </si>
  <si>
    <t>MISSION ST / 2ND ST</t>
  </si>
  <si>
    <t>1300 Block of REVERE AV</t>
  </si>
  <si>
    <t>0 Block of WILLIAR AV</t>
  </si>
  <si>
    <t>0 Block of DORE ST</t>
  </si>
  <si>
    <t>100 Block of TURK ST</t>
  </si>
  <si>
    <t>500 Block of BRANNAN ST</t>
  </si>
  <si>
    <t>PIERCE ST / LOMBARD ST</t>
  </si>
  <si>
    <t>8TH AV / CLEMENT ST</t>
  </si>
  <si>
    <t>1700 Block of NEWCOMB AV</t>
  </si>
  <si>
    <t>1500 Block of LASALLE AV</t>
  </si>
  <si>
    <t>2300 Block of 25TH AV</t>
  </si>
  <si>
    <t>HOLLYPARK CR / MURRAY ST</t>
  </si>
  <si>
    <t>1100 Block of CONNECTICUT ST</t>
  </si>
  <si>
    <t>1700 Block of 22ND AV</t>
  </si>
  <si>
    <t>0 Block of LEAVENWORTH ST</t>
  </si>
  <si>
    <t>500 Block of 41ST AV</t>
  </si>
  <si>
    <t>500 Block of GUERRERO ST</t>
  </si>
  <si>
    <t>ELLIS ST / HYDE ST</t>
  </si>
  <si>
    <t>0 Block of CASTLEMANOR AV</t>
  </si>
  <si>
    <t>LANE ST / REVERE AV</t>
  </si>
  <si>
    <t>GEARY ST / HYDE ST</t>
  </si>
  <si>
    <t>500 Block of 39TH AV</t>
  </si>
  <si>
    <t>600 Block of MISSION ST</t>
  </si>
  <si>
    <t>1400 Block of CLAY ST</t>
  </si>
  <si>
    <t>5600 Block of DIAMONDHEIGHTS BL</t>
  </si>
  <si>
    <t>100 Block of ELLIOT ST</t>
  </si>
  <si>
    <t>4600 Block of IRVING ST</t>
  </si>
  <si>
    <t>200 Block of TURK ST</t>
  </si>
  <si>
    <t>0 Block of ANKENY ST</t>
  </si>
  <si>
    <t>NATOMA ST / 2ND ST</t>
  </si>
  <si>
    <t>3500 Block of MISSION ST</t>
  </si>
  <si>
    <t>1600 Block of DONNER AV</t>
  </si>
  <si>
    <t>800 Block of LARKIN ST</t>
  </si>
  <si>
    <t>100 Block of PERSIA AV</t>
  </si>
  <si>
    <t>100 Block of POWELL ST</t>
  </si>
  <si>
    <t>1600 Block of 39TH AV</t>
  </si>
  <si>
    <t>PARNASSUS AV / CLAYTON ST</t>
  </si>
  <si>
    <t>MARKET ST / CHURCH ST</t>
  </si>
  <si>
    <t>LOMBARD ST / LEAVENWORTH ST</t>
  </si>
  <si>
    <t>100 Block of UPPER TR</t>
  </si>
  <si>
    <t>POST ST / HYDE ST</t>
  </si>
  <si>
    <t>300 Block of SALINAS AV</t>
  </si>
  <si>
    <t>1900 Block of FILLMORE ST</t>
  </si>
  <si>
    <t>0 Block of GOLDEN GATE AV</t>
  </si>
  <si>
    <t>900 Block of MARIPOSA ST</t>
  </si>
  <si>
    <t>MINNA ST / 5TH ST</t>
  </si>
  <si>
    <t>MARKET ST / 5TH ST</t>
  </si>
  <si>
    <t>200 Block of MISSOURI ST</t>
  </si>
  <si>
    <t>0 Block of UNITEDNATIONS PZ</t>
  </si>
  <si>
    <t>200 Block of HAHN ST</t>
  </si>
  <si>
    <t>300 Block of BUCHANAN ST</t>
  </si>
  <si>
    <t>2800 Block of BRYANT ST</t>
  </si>
  <si>
    <t>4000 Block of GEARY BL</t>
  </si>
  <si>
    <t>3100 Block of 23RD ST</t>
  </si>
  <si>
    <t>GEARY ST / POWELL ST</t>
  </si>
  <si>
    <t>ALEMANY BL / ELLSWORTH ST</t>
  </si>
  <si>
    <t>4TH ST / HARRISON ST</t>
  </si>
  <si>
    <t>600 Block of CLAY ST</t>
  </si>
  <si>
    <t>700 Block of BATTERY ST</t>
  </si>
  <si>
    <t>0 Block of MARINA BL</t>
  </si>
  <si>
    <t>5TH ST / MARKET ST</t>
  </si>
  <si>
    <t>MONTGOMERY ST / VALLEJO ST</t>
  </si>
  <si>
    <t>BEACH ST / TAYLOR ST</t>
  </si>
  <si>
    <t>TARAVAL ST / 17TH AV</t>
  </si>
  <si>
    <t>19TH ST / SHOTWELL ST</t>
  </si>
  <si>
    <t>7TH ST / STEVENSON ST</t>
  </si>
  <si>
    <t>2300 Block of 14TH AV</t>
  </si>
  <si>
    <t>0 Block of 12TH ST</t>
  </si>
  <si>
    <t>2100 Block of MISSION ST</t>
  </si>
  <si>
    <t>1100 Block of FOLSOM ST</t>
  </si>
  <si>
    <t>1400 Block of VANDYKE AV</t>
  </si>
  <si>
    <t>EDDY ST / VANNESS AV</t>
  </si>
  <si>
    <t>300 Block of COLLINGWOOD ST</t>
  </si>
  <si>
    <t>21ST ST / POTRERO AV</t>
  </si>
  <si>
    <t>200 Block of 11TH AV</t>
  </si>
  <si>
    <t>400 Block of TURK ST</t>
  </si>
  <si>
    <t>17TH ST / FOLSOM ST</t>
  </si>
  <si>
    <t>400 Block of BRIGHT ST</t>
  </si>
  <si>
    <t>KEITH ST / SHAFTER AV</t>
  </si>
  <si>
    <t>0 Block of SPOFFORD LN</t>
  </si>
  <si>
    <t>900 Block of LARKIN ST</t>
  </si>
  <si>
    <t>900 Block of STOCKTON ST</t>
  </si>
  <si>
    <t>MADRID ST / RUSSIA AV</t>
  </si>
  <si>
    <t>0 Block of PAYSON ST</t>
  </si>
  <si>
    <t>500 Block of STEVENSON ST</t>
  </si>
  <si>
    <t>HYDE ST / TURK ST</t>
  </si>
  <si>
    <t>CALIFORNIA ST / DAVIS ST</t>
  </si>
  <si>
    <t>NEWCOMB AV / 3RD ST</t>
  </si>
  <si>
    <t>1000 Block of COLUMBUS AV</t>
  </si>
  <si>
    <t>1400 Block of PHELPS ST</t>
  </si>
  <si>
    <t>3800 Block of 24TH ST</t>
  </si>
  <si>
    <t>5TH ST / MISSION ST</t>
  </si>
  <si>
    <t>1500 Block of HAIGHT ST</t>
  </si>
  <si>
    <t>3600 Block of SACRAMENTO ST</t>
  </si>
  <si>
    <t>SCOTT ST / CHESTNUT ST</t>
  </si>
  <si>
    <t>300 Block of HAIGHT ST</t>
  </si>
  <si>
    <t>3300 Block of BALBOA ST</t>
  </si>
  <si>
    <t>200 Block of KING ST</t>
  </si>
  <si>
    <t>0 Block of FUENTE AV</t>
  </si>
  <si>
    <t>LASALLE AV / PHELPS ST</t>
  </si>
  <si>
    <t>3300 Block of 22ND ST</t>
  </si>
  <si>
    <t>CALIFORNIA ST / POLK ST</t>
  </si>
  <si>
    <t>16TH ST / MISSOURI ST</t>
  </si>
  <si>
    <t>200 Block of HARKNESS AV</t>
  </si>
  <si>
    <t>WINSTON DR / 19TH AV</t>
  </si>
  <si>
    <t>300 Block of BEALE ST</t>
  </si>
  <si>
    <t>2100 Block of 16TH AV</t>
  </si>
  <si>
    <t>1900 Block of WASHINGTON ST</t>
  </si>
  <si>
    <t>MARTIN LUTHER KING JR DR / 9TH AV</t>
  </si>
  <si>
    <t>3RD AV / BALBOA ST</t>
  </si>
  <si>
    <t>400 Block of LAKESHORE DR</t>
  </si>
  <si>
    <t>3800 Block of MISSION ST</t>
  </si>
  <si>
    <t>100 Block of PAGE ST</t>
  </si>
  <si>
    <t>VALLEJO ST / KEARNY ST</t>
  </si>
  <si>
    <t>GOLDEN GATE AV / LEAVENWORTH ST</t>
  </si>
  <si>
    <t>500 Block of HOWARD ST</t>
  </si>
  <si>
    <t>500 Block of JACKSON ST</t>
  </si>
  <si>
    <t>2ND ST / TOWNSEND ST</t>
  </si>
  <si>
    <t>900 Block of THE EMBARCADERO NORTH ST</t>
  </si>
  <si>
    <t>2500 Block of OCTAVIA ST</t>
  </si>
  <si>
    <t>600 Block of GOETTINGEN ST</t>
  </si>
  <si>
    <t>100 Block of 6TH ST</t>
  </si>
  <si>
    <t>1000 Block of SUTTER ST</t>
  </si>
  <si>
    <t>800 Block of 3RD ST</t>
  </si>
  <si>
    <t>100 Block of MONTGOMERY ST</t>
  </si>
  <si>
    <t>600 Block of PRENTISS ST</t>
  </si>
  <si>
    <t>BARTLETT ST / 21ST ST</t>
  </si>
  <si>
    <t>FELL ST / POLK ST</t>
  </si>
  <si>
    <t>700 Block of SWEENY ST</t>
  </si>
  <si>
    <t>0 Block of CAMERON WY</t>
  </si>
  <si>
    <t>200 Block of DORE ST</t>
  </si>
  <si>
    <t>FILLMORE ST / OFARRELL ST</t>
  </si>
  <si>
    <t>HAWTHORNE ST / HARRISON ST</t>
  </si>
  <si>
    <t>SUTTER ST / LAGUNA ST</t>
  </si>
  <si>
    <t>SOUTH VAN NESS AV / 22ND ST</t>
  </si>
  <si>
    <t>Start_date.1</t>
  </si>
  <si>
    <t>End_date.1</t>
  </si>
  <si>
    <t>Payment_category</t>
  </si>
  <si>
    <t>Grand Total</t>
  </si>
  <si>
    <t>Average Shipment Weight</t>
  </si>
  <si>
    <t>Shipment Type</t>
  </si>
  <si>
    <t>Column1</t>
  </si>
  <si>
    <t>Column2</t>
  </si>
  <si>
    <t>year</t>
  </si>
  <si>
    <t>month</t>
  </si>
  <si>
    <t>days</t>
  </si>
  <si>
    <t>SH_category</t>
  </si>
  <si>
    <t>Average_According_To_payment_Mode</t>
  </si>
  <si>
    <t>DELIVERY_DAYS</t>
  </si>
  <si>
    <t>Row Labels</t>
  </si>
  <si>
    <t>Average of DELIVERY_DAYS</t>
  </si>
  <si>
    <t>(All)</t>
  </si>
  <si>
    <t>Sum of SH_CHARGES</t>
  </si>
  <si>
    <t>Average of SH_CHARGES</t>
  </si>
  <si>
    <t>Sum_OF_Charges_sertype_shdomain2</t>
  </si>
  <si>
    <t>Sum_OF_weights_sertype_shdomain</t>
  </si>
  <si>
    <t>1971</t>
  </si>
  <si>
    <t>1972</t>
  </si>
  <si>
    <t>1974</t>
  </si>
  <si>
    <t>1975</t>
  </si>
  <si>
    <t>1976</t>
  </si>
  <si>
    <t>1977</t>
  </si>
  <si>
    <t>1979</t>
  </si>
  <si>
    <t>1980</t>
  </si>
  <si>
    <t>1982</t>
  </si>
  <si>
    <t>1983</t>
  </si>
  <si>
    <t>1985</t>
  </si>
  <si>
    <t>1987</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</si>
  <si>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</si>
  <si>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</si>
  <si>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</si>
  <si>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</si>
  <si>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</si>
  <si>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</si>
  <si>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</si>
  <si>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</si>
  <si>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</si>
  <si>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</si>
  <si>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</si>
  <si>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</si>
  <si>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</si>
  <si>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</si>
  <si>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</si>
  <si>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</si>
  <si>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</si>
  <si>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</si>
  <si>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</si>
  <si>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</si>
  <si>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</si>
  <si>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</si>
  <si>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</si>
  <si>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</si>
  <si>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</si>
  <si>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</si>
  <si>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</si>
  <si>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</si>
  <si>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</si>
  <si>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</si>
  <si>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</si>
  <si>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Sum of AMOUNT</t>
  </si>
  <si>
    <t>efficincy</t>
  </si>
  <si>
    <t>Average of SH_CHARGES2</t>
  </si>
  <si>
    <t>Count of C_ID</t>
  </si>
  <si>
    <t>Count of SH_CHARGES2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</si>
</sst>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u/>
      <sz val="11"/>
      <color theme="10"/>
      <name val="Calibri"/>
      <family val="2"/>
      <scheme val="minor"/>
    </font>
    <font>
      <b/>
      <sz val="11"/>
      <color theme="1"/>
      <name val="Calibri"/>
      <family val="2"/>
      <scheme val="minor"/>
    </font>
    <font>
      <sz val="11"/>
      <color theme="8" tint="-0.499984740745262"/>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8" tint="-0.499984740745262"/>
        <bgColor indexed="64"/>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0" borderId="0" xfId="1" applyNumberFormat="1"/>
    <xf numFmtId="0" fontId="2" fillId="2" borderId="1" xfId="0" applyFont="1" applyFill="1" applyBorder="1"/>
    <xf numFmtId="0" fontId="0" fillId="0" borderId="0" xfId="0" applyNumberFormat="1" applyFont="1" applyFill="1" applyBorder="1" applyAlignment="1" applyProtection="1"/>
    <xf numFmtId="0" fontId="3" fillId="3" borderId="0" xfId="0" applyFont="1" applyFill="1"/>
  </cellXfs>
  <cellStyles count="2">
    <cellStyle name="Hyperlink" xfId="1" builtinId="8"/>
    <cellStyle name="Normal" xfId="0" builtinId="0"/>
  </cellStyles>
  <dxfs count="91">
    <dxf>
      <numFmt numFmtId="0" formatCode="General"/>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openxmlformats.org/officeDocument/2006/relationships/connections" Target="connection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[Project_file.xlsx]Forecast!PivotTable4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Forecast!$B$3</c:f>
              <c:strCache>
                <c:ptCount val="1"/>
                <c:pt idx="0">
                  <c:v>Total</c:v>
                </c:pt>
              </c:strCache>
            </c:strRef>
          </c:tx>
          <c:spPr>
            <a:ln w="28575" cap="rnd">
              <a:solidFill>
                <a:schemeClr val="accent1"/>
              </a:solidFill>
              <a:round/>
            </a:ln>
            <a:effectLst/>
          </c:spPr>
          <c:marker>
            <c:symbol val="none"/>
          </c:marker>
          <c:cat>
            <c:strRef>
              <c:f>Forecast!$A$4:$A$47</c:f>
              <c:strCache>
                <c:ptCount val="43"/>
                <c:pt idx="0">
                  <c:v>1971</c:v>
                </c:pt>
                <c:pt idx="1">
                  <c:v>1972</c:v>
                </c:pt>
                <c:pt idx="2">
                  <c:v>1974</c:v>
                </c:pt>
                <c:pt idx="3">
                  <c:v>1975</c:v>
                </c:pt>
                <c:pt idx="4">
                  <c:v>1976</c:v>
                </c:pt>
                <c:pt idx="5">
                  <c:v>1977</c:v>
                </c:pt>
                <c:pt idx="6">
                  <c:v>1979</c:v>
                </c:pt>
                <c:pt idx="7">
                  <c:v>1980</c:v>
                </c:pt>
                <c:pt idx="8">
                  <c:v>1982</c:v>
                </c:pt>
                <c:pt idx="9">
                  <c:v>1983</c:v>
                </c:pt>
                <c:pt idx="10">
                  <c:v>1985</c:v>
                </c:pt>
                <c:pt idx="11">
                  <c:v>1987</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pt idx="32">
                  <c:v>2009</c:v>
                </c:pt>
                <c:pt idx="33">
                  <c:v>2010</c:v>
                </c:pt>
                <c:pt idx="34">
                  <c:v>2011</c:v>
                </c:pt>
                <c:pt idx="35">
                  <c:v>2012</c:v>
                </c:pt>
                <c:pt idx="36">
                  <c:v>2013</c:v>
                </c:pt>
                <c:pt idx="37">
                  <c:v>2014</c:v>
                </c:pt>
                <c:pt idx="38">
                  <c:v>2015</c:v>
                </c:pt>
                <c:pt idx="39">
                  <c:v>2016</c:v>
                </c:pt>
                <c:pt idx="40">
                  <c:v>2017</c:v>
                </c:pt>
                <c:pt idx="41">
                  <c:v>2018</c:v>
                </c:pt>
                <c:pt idx="42">
                  <c:v>2019</c:v>
                </c:pt>
              </c:strCache>
            </c:strRef>
          </c:cat>
          <c:val>
            <c:numRef>
              <c:f>Forecast!$B$4:$B$47</c:f>
              <c:numCache>
                <c:formatCode>General</c:formatCode>
                <c:ptCount val="43"/>
                <c:pt idx="0">
                  <c:v>56881</c:v>
                </c:pt>
                <c:pt idx="1">
                  <c:v>42143</c:v>
                </c:pt>
                <c:pt idx="2">
                  <c:v>559</c:v>
                </c:pt>
                <c:pt idx="3">
                  <c:v>51472</c:v>
                </c:pt>
                <c:pt idx="4">
                  <c:v>154370</c:v>
                </c:pt>
                <c:pt idx="5">
                  <c:v>164207</c:v>
                </c:pt>
                <c:pt idx="6">
                  <c:v>38290</c:v>
                </c:pt>
                <c:pt idx="7">
                  <c:v>34797</c:v>
                </c:pt>
                <c:pt idx="8">
                  <c:v>134189</c:v>
                </c:pt>
                <c:pt idx="9">
                  <c:v>130517</c:v>
                </c:pt>
                <c:pt idx="10">
                  <c:v>30239</c:v>
                </c:pt>
                <c:pt idx="11">
                  <c:v>158492</c:v>
                </c:pt>
                <c:pt idx="12">
                  <c:v>216512</c:v>
                </c:pt>
                <c:pt idx="13">
                  <c:v>2988</c:v>
                </c:pt>
                <c:pt idx="14">
                  <c:v>231752</c:v>
                </c:pt>
                <c:pt idx="15">
                  <c:v>95748</c:v>
                </c:pt>
                <c:pt idx="16">
                  <c:v>90380</c:v>
                </c:pt>
                <c:pt idx="17">
                  <c:v>30192</c:v>
                </c:pt>
                <c:pt idx="18">
                  <c:v>60936</c:v>
                </c:pt>
                <c:pt idx="19">
                  <c:v>31997</c:v>
                </c:pt>
                <c:pt idx="20">
                  <c:v>173594</c:v>
                </c:pt>
                <c:pt idx="21">
                  <c:v>85889</c:v>
                </c:pt>
                <c:pt idx="22">
                  <c:v>83002</c:v>
                </c:pt>
                <c:pt idx="23">
                  <c:v>61325</c:v>
                </c:pt>
                <c:pt idx="24">
                  <c:v>119958</c:v>
                </c:pt>
                <c:pt idx="25">
                  <c:v>167256</c:v>
                </c:pt>
                <c:pt idx="26">
                  <c:v>168800</c:v>
                </c:pt>
                <c:pt idx="27">
                  <c:v>322929</c:v>
                </c:pt>
                <c:pt idx="28">
                  <c:v>150022</c:v>
                </c:pt>
                <c:pt idx="29">
                  <c:v>171839</c:v>
                </c:pt>
                <c:pt idx="30">
                  <c:v>23003</c:v>
                </c:pt>
                <c:pt idx="31">
                  <c:v>55997</c:v>
                </c:pt>
                <c:pt idx="32">
                  <c:v>267591</c:v>
                </c:pt>
                <c:pt idx="33">
                  <c:v>280056</c:v>
                </c:pt>
                <c:pt idx="34">
                  <c:v>47504</c:v>
                </c:pt>
                <c:pt idx="35">
                  <c:v>145359</c:v>
                </c:pt>
                <c:pt idx="36">
                  <c:v>274188</c:v>
                </c:pt>
                <c:pt idx="37">
                  <c:v>140249</c:v>
                </c:pt>
                <c:pt idx="38">
                  <c:v>73137</c:v>
                </c:pt>
                <c:pt idx="39">
                  <c:v>8206</c:v>
                </c:pt>
                <c:pt idx="40">
                  <c:v>75362</c:v>
                </c:pt>
                <c:pt idx="41">
                  <c:v>45852</c:v>
                </c:pt>
                <c:pt idx="42">
                  <c:v>146289</c:v>
                </c:pt>
              </c:numCache>
            </c:numRef>
          </c:val>
          <c:smooth val="0"/>
          <c:extLst>
            <c:ext xmlns:c16="http://schemas.microsoft.com/office/drawing/2014/chart" uri="{C3380CC4-5D6E-409C-BE32-E72D297353CC}">
              <c16:uniqueId val="{00000002-8EF8-4637-BDD7-4621E9737256}"/>
            </c:ext>
          </c:extLst>
        </c:ser>
        <c:dLbls>
          <c:showLegendKey val="0"/>
          <c:showVal val="0"/>
          <c:showCatName val="0"/>
          <c:showSerName val="0"/>
          <c:showPercent val="0"/>
          <c:showBubbleSize val="0"/>
        </c:dLbls>
        <c:smooth val="0"/>
        <c:axId val="1812064159"/>
        <c:axId val="1812078719"/>
      </c:lineChart>
      <c:catAx>
        <c:axId val="181206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078719"/>
        <c:crosses val="autoZero"/>
        <c:auto val="1"/>
        <c:lblAlgn val="ctr"/>
        <c:lblOffset val="100"/>
        <c:noMultiLvlLbl val="0"/>
      </c:catAx>
      <c:valAx>
        <c:axId val="181207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0641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[Project_file.xlsx]Sheet7!PivotTable6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00"/>
              <a:t>Toal Number of Customers</a:t>
            </a:r>
          </a:p>
        </c:rich>
      </c:tx>
      <c:layout>
        <c:manualLayout>
          <c:xMode val="edge"/>
          <c:yMode val="edge"/>
          <c:x val="0.23131711628829901"/>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wdDnDiag">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t"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9.246325459317585E-2"/>
              <c:y val="5.4464129483814523E-2"/>
            </c:manualLayout>
          </c:layout>
          <c:spPr>
            <a:pattFill prst="wdDnDiag">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t"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254000" sx="102000" sy="102000" algn="ctr" rotWithShape="0">
              <a:prstClr val="black">
                <a:alpha val="20000"/>
              </a:prstClr>
            </a:outerShdw>
          </a:effectLst>
        </c:spPr>
        <c:dLbl>
          <c:idx val="0"/>
          <c:layout>
            <c:manualLayout>
              <c:x val="4.3529527559055065E-2"/>
              <c:y val="-0.16960265383493731"/>
            </c:manualLayout>
          </c:layout>
          <c:spPr>
            <a:pattFill prst="wdDnDiag">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t"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3"/>
          </a:solidFill>
          <a:ln>
            <a:noFill/>
          </a:ln>
          <a:effectLst>
            <a:outerShdw blurRad="254000" sx="102000" sy="102000" algn="ctr" rotWithShape="0">
              <a:prstClr val="black">
                <a:alpha val="20000"/>
              </a:prstClr>
            </a:outerShdw>
          </a:effectLst>
        </c:spPr>
        <c:dLbl>
          <c:idx val="0"/>
          <c:layout>
            <c:manualLayout>
              <c:x val="7.5844488188976378E-2"/>
              <c:y val="0.10234689413823272"/>
            </c:manualLayout>
          </c:layout>
          <c:spPr>
            <a:pattFill prst="wdDnDiag">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t"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wdDnDiag">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t"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9.246325459317585E-2"/>
              <c:y val="5.4464129483814523E-2"/>
            </c:manualLayout>
          </c:layout>
          <c:spPr>
            <a:pattFill prst="wdDnDiag">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t"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4.3529527559055065E-2"/>
              <c:y val="-0.16960265383493731"/>
            </c:manualLayout>
          </c:layout>
          <c:spPr>
            <a:pattFill prst="wdDnDiag">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t"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7.5844488188976378E-2"/>
              <c:y val="0.10234689413823272"/>
            </c:manualLayout>
          </c:layout>
          <c:spPr>
            <a:pattFill prst="wdDnDiag">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t"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wdDnDiag">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t"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dLbl>
          <c:idx val="0"/>
          <c:layout>
            <c:manualLayout>
              <c:x val="-9.246325459317585E-2"/>
              <c:y val="5.4464129483814523E-2"/>
            </c:manualLayout>
          </c:layout>
          <c:tx>
            <c:rich>
              <a:bodyPr rot="0" spcFirstLastPara="1" vertOverflow="overflow" horzOverflow="overflow" vert="horz" wrap="square" lIns="38100" tIns="19050" rIns="38100" bIns="19050" anchor="t" anchorCtr="1">
                <a:spAutoFit/>
              </a:bodyPr>
              <a:lstStyle/>
              <a:p>
                <a:pPr>
                  <a:defRPr sz="800" b="1" i="0" u="none" strike="noStrike" kern="1200" baseline="0">
                    <a:solidFill>
                      <a:schemeClr val="lt1"/>
                    </a:solidFill>
                    <a:latin typeface="+mn-lt"/>
                    <a:ea typeface="+mn-ea"/>
                    <a:cs typeface="+mn-cs"/>
                  </a:defRPr>
                </a:pPr>
                <a:fld id="{873E6A9A-3E5F-4ACC-9D3A-5FA26D3D9666}" type="PERCENTAGE">
                  <a:rPr lang="en-US" sz="800"/>
                  <a:pPr>
                    <a:defRPr sz="800"/>
                  </a:pPr>
                  <a:t>[PERCENTAGE]</a:t>
                </a:fld>
                <a:endParaRPr lang="en-US"/>
              </a:p>
            </c:rich>
          </c:tx>
          <c:spPr>
            <a:pattFill prst="wdDnDiag">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t" anchorCtr="1">
              <a:spAutoFit/>
            </a:bodyPr>
            <a:lstStyle/>
            <a:p>
              <a:pPr>
                <a:defRPr sz="8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4.3529527559055065E-2"/>
              <c:y val="-0.16960265383493731"/>
            </c:manualLayout>
          </c:layout>
          <c:spPr>
            <a:pattFill prst="wdDnDiag">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t" anchorCtr="1">
              <a:spAutoFit/>
            </a:bodyPr>
            <a:lstStyle/>
            <a:p>
              <a:pPr>
                <a:defRPr sz="8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4"/>
        <c:spPr>
          <a:solidFill>
            <a:schemeClr val="accent1"/>
          </a:solidFill>
          <a:ln>
            <a:noFill/>
          </a:ln>
          <a:effectLst>
            <a:outerShdw blurRad="254000" sx="102000" sy="102000" algn="ctr" rotWithShape="0">
              <a:prstClr val="black">
                <a:alpha val="20000"/>
              </a:prstClr>
            </a:outerShdw>
          </a:effectLst>
        </c:spPr>
        <c:dLbl>
          <c:idx val="0"/>
          <c:layout>
            <c:manualLayout>
              <c:x val="7.5844488188976378E-2"/>
              <c:y val="0.10234689413823272"/>
            </c:manualLayout>
          </c:layout>
          <c:spPr>
            <a:pattFill prst="wdDnDiag">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t" anchorCtr="1">
              <a:spAutoFit/>
            </a:bodyPr>
            <a:lstStyle/>
            <a:p>
              <a:pPr>
                <a:defRPr sz="8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Sheet7!$B$8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639-4F67-8028-0EAF50BED06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639-4F67-8028-0EAF50BED06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639-4F67-8028-0EAF50BED067}"/>
              </c:ext>
            </c:extLst>
          </c:dPt>
          <c:dLbls>
            <c:dLbl>
              <c:idx val="0"/>
              <c:layout>
                <c:manualLayout>
                  <c:x val="-9.246325459317585E-2"/>
                  <c:y val="5.4464129483814523E-2"/>
                </c:manualLayout>
              </c:layout>
              <c:tx>
                <c:rich>
                  <a:bodyPr/>
                  <a:lstStyle/>
                  <a:p>
                    <a:fld id="{873E6A9A-3E5F-4ACC-9D3A-5FA26D3D9666}" type="PERCENTAGE">
                      <a:rPr lang="en-US" sz="800"/>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1639-4F67-8028-0EAF50BED067}"/>
                </c:ext>
              </c:extLst>
            </c:dLbl>
            <c:dLbl>
              <c:idx val="1"/>
              <c:layout>
                <c:manualLayout>
                  <c:x val="4.3529527559055065E-2"/>
                  <c:y val="-0.16960265383493731"/>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1639-4F67-8028-0EAF50BED067}"/>
                </c:ext>
              </c:extLst>
            </c:dLbl>
            <c:dLbl>
              <c:idx val="2"/>
              <c:layout>
                <c:manualLayout>
                  <c:x val="7.5844488188976378E-2"/>
                  <c:y val="0.1023468941382327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1639-4F67-8028-0EAF50BED067}"/>
                </c:ext>
              </c:extLst>
            </c:dLbl>
            <c:spPr>
              <a:pattFill prst="wdDnDiag">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t"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Sheet7!$A$9:$A$12</c:f>
              <c:strCache>
                <c:ptCount val="3"/>
                <c:pt idx="0">
                  <c:v>Internal Goods</c:v>
                </c:pt>
                <c:pt idx="1">
                  <c:v>Retail</c:v>
                </c:pt>
                <c:pt idx="2">
                  <c:v>Wholesale</c:v>
                </c:pt>
              </c:strCache>
            </c:strRef>
          </c:cat>
          <c:val>
            <c:numRef>
              <c:f>Sheet7!$B$9:$B$12</c:f>
              <c:numCache>
                <c:formatCode>General</c:formatCode>
                <c:ptCount val="3"/>
                <c:pt idx="0">
                  <c:v>68</c:v>
                </c:pt>
                <c:pt idx="1">
                  <c:v>78</c:v>
                </c:pt>
                <c:pt idx="2">
                  <c:v>54</c:v>
                </c:pt>
              </c:numCache>
            </c:numRef>
          </c:val>
          <c:extLst>
            <c:ext xmlns:c16="http://schemas.microsoft.com/office/drawing/2014/chart" uri="{C3380CC4-5D6E-409C-BE32-E72D297353CC}">
              <c16:uniqueId val="{00000006-1639-4F67-8028-0EAF50BED06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[Project_file.xlsx]Sheet7!PivotTable7</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Sheet7!$I$1</c:f>
              <c:strCache>
                <c:ptCount val="1"/>
                <c:pt idx="0">
                  <c:v>Total</c:v>
                </c:pt>
              </c:strCache>
            </c:strRef>
          </c:tx>
          <c:spPr>
            <a:solidFill>
              <a:schemeClr val="accent1"/>
            </a:solidFill>
            <a:ln>
              <a:noFill/>
            </a:ln>
            <a:effectLst/>
          </c:spPr>
          <c:invertIfNegative val="0"/>
          <c:cat>
            <c:strRef>
              <c:f>Sheet7!$H$2:$H$5</c:f>
              <c:strCache>
                <c:ptCount val="3"/>
                <c:pt idx="0">
                  <c:v>Internal Goods</c:v>
                </c:pt>
                <c:pt idx="1">
                  <c:v>Retail</c:v>
                </c:pt>
                <c:pt idx="2">
                  <c:v>Wholesale</c:v>
                </c:pt>
              </c:strCache>
            </c:strRef>
          </c:cat>
          <c:val>
            <c:numRef>
              <c:f>Sheet7!$I$2:$I$5</c:f>
              <c:numCache>
                <c:formatCode>General</c:formatCode>
                <c:ptCount val="3"/>
                <c:pt idx="0">
                  <c:v>68</c:v>
                </c:pt>
                <c:pt idx="1">
                  <c:v>78</c:v>
                </c:pt>
                <c:pt idx="2">
                  <c:v>54</c:v>
                </c:pt>
              </c:numCache>
            </c:numRef>
          </c:val>
          <c:extLst>
            <c:ext xmlns:c16="http://schemas.microsoft.com/office/drawing/2014/chart" uri="{C3380CC4-5D6E-409C-BE32-E72D297353CC}">
              <c16:uniqueId val="{00000000-8896-4A9E-BBF7-C3EFBA6FF9C4}"/>
            </c:ext>
          </c:extLst>
        </c:ser>
        <c:dLbls>
          <c:showLegendKey val="0"/>
          <c:showVal val="0"/>
          <c:showCatName val="0"/>
          <c:showSerName val="0"/>
          <c:showPercent val="0"/>
          <c:showBubbleSize val="0"/>
        </c:dLbls>
        <c:gapWidth val="219"/>
        <c:overlap val="-27"/>
        <c:axId val="1812118655"/>
        <c:axId val="1812126143"/>
      </c:barChart>
      <c:catAx>
        <c:axId val="181211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126143"/>
        <c:crosses val="autoZero"/>
        <c:auto val="1"/>
        <c:lblAlgn val="ctr"/>
        <c:lblOffset val="100"/>
        <c:noMultiLvlLbl val="0"/>
      </c:catAx>
      <c:valAx>
        <c:axId val="1812126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1186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4762</xdr:colOff>
      <xdr:row>0</xdr:row>
      <xdr:rowOff>180975</xdr:rowOff>
    </xdr:from>
    <xdr:to>
      <xdr:col>14</xdr:col>
      <xdr:colOff>114300</xdr:colOff>
      <xdr:row>18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38099</xdr:colOff>
      <xdr:row>2</xdr:row>
      <xdr:rowOff>9524</xdr:rowOff>
    </xdr:from>
    <xdr:to>
      <xdr:col>5</xdr:col>
      <xdr:colOff>171450</xdr:colOff>
      <xdr:row>12</xdr:row>
      <xdr:rowOff>38099</xdr:rowOff>
    </xdr:to>
    <mc:AlternateContent xmlns:mc="http://schemas.openxmlformats.org/markup-compatibility/2006">
      <mc:Choice xmlns:a14="http://schemas.microsoft.com/office/drawing/2010/main" Requires="a14">
        <xdr:graphicFrame macro="">
          <xdr:nvGraphicFramePr>
            <xdr:cNvPr id="2" name="E_DESIGNATION"/>
            <xdr:cNvGraphicFramePr/>
          </xdr:nvGraphicFramePr>
          <xdr:xfrm>
            <a:off x="0" y="0"/>
            <a:ext cx="0" cy="0"/>
          </xdr:xfrm>
          <a:graphic>
            <a:graphicData uri="http://schemas.microsoft.com/office/drawing/2010/slicer">
              <sle:slicer xmlns:sle="http://schemas.microsoft.com/office/drawing/2010/slicer" name="E_DESIGNATION"/>
            </a:graphicData>
          </a:graphic>
        </xdr:graphicFrame>
      </mc:Choice>
      <mc:Fallback>
        <xdr:sp macro="" textlink="">
          <xdr:nvSpPr>
            <xdr:cNvPr id="0" name=""/>
            <xdr:cNvSpPr>
              <a:spLocks noTextEdit="1"/>
            </xdr:cNvSpPr>
          </xdr:nvSpPr>
          <xdr:spPr>
            <a:xfrm>
              <a:off x="3657599" y="390524"/>
              <a:ext cx="1962151" cy="1933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47625</xdr:rowOff>
    </xdr:from>
    <xdr:to>
      <xdr:col>16</xdr:col>
      <xdr:colOff>561975</xdr:colOff>
      <xdr:row>3</xdr:row>
      <xdr:rowOff>152400</xdr:rowOff>
    </xdr:to>
    <xdr:sp macro="" textlink="">
      <xdr:nvSpPr>
        <xdr:cNvPr id="2" name="Rounded Rectangle 1"/>
        <xdr:cNvSpPr/>
      </xdr:nvSpPr>
      <xdr:spPr>
        <a:xfrm>
          <a:off x="47625" y="47625"/>
          <a:ext cx="10267950" cy="6762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800" b="1">
              <a:effectLst/>
            </a:rPr>
            <a:t>                                       ElectroniTech Manufacturing </a:t>
          </a:r>
          <a:endParaRPr lang="en-US" sz="2800"/>
        </a:p>
      </xdr:txBody>
    </xdr:sp>
    <xdr:clientData/>
  </xdr:twoCellAnchor>
  <xdr:twoCellAnchor>
    <xdr:from>
      <xdr:col>0</xdr:col>
      <xdr:colOff>76200</xdr:colOff>
      <xdr:row>4</xdr:row>
      <xdr:rowOff>0</xdr:rowOff>
    </xdr:from>
    <xdr:to>
      <xdr:col>2</xdr:col>
      <xdr:colOff>400050</xdr:colOff>
      <xdr:row>8</xdr:row>
      <xdr:rowOff>38100</xdr:rowOff>
    </xdr:to>
    <xdr:sp macro="" textlink="">
      <xdr:nvSpPr>
        <xdr:cNvPr id="3" name="Rounded Rectangle 2"/>
        <xdr:cNvSpPr/>
      </xdr:nvSpPr>
      <xdr:spPr>
        <a:xfrm>
          <a:off x="76200" y="762000"/>
          <a:ext cx="1543050" cy="8001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a:t>Retail</a:t>
          </a:r>
          <a:r>
            <a:rPr lang="en-US" sz="1100" baseline="0"/>
            <a:t> Customer</a:t>
          </a:r>
          <a:endParaRPr lang="en-US" sz="1100"/>
        </a:p>
      </xdr:txBody>
    </xdr:sp>
    <xdr:clientData/>
  </xdr:twoCellAnchor>
  <xdr:twoCellAnchor>
    <xdr:from>
      <xdr:col>0</xdr:col>
      <xdr:colOff>57150</xdr:colOff>
      <xdr:row>8</xdr:row>
      <xdr:rowOff>76200</xdr:rowOff>
    </xdr:from>
    <xdr:to>
      <xdr:col>2</xdr:col>
      <xdr:colOff>381000</xdr:colOff>
      <xdr:row>12</xdr:row>
      <xdr:rowOff>114300</xdr:rowOff>
    </xdr:to>
    <xdr:sp macro="" textlink="">
      <xdr:nvSpPr>
        <xdr:cNvPr id="6" name="Rounded Rectangle 5"/>
        <xdr:cNvSpPr/>
      </xdr:nvSpPr>
      <xdr:spPr>
        <a:xfrm>
          <a:off x="57150" y="1600200"/>
          <a:ext cx="1543050" cy="8001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aseline="0"/>
            <a:t>Wholesale Customer</a:t>
          </a:r>
          <a:endParaRPr lang="en-US" sz="1100"/>
        </a:p>
      </xdr:txBody>
    </xdr:sp>
    <xdr:clientData/>
  </xdr:twoCellAnchor>
  <xdr:twoCellAnchor>
    <xdr:from>
      <xdr:col>0</xdr:col>
      <xdr:colOff>495300</xdr:colOff>
      <xdr:row>5</xdr:row>
      <xdr:rowOff>133351</xdr:rowOff>
    </xdr:from>
    <xdr:to>
      <xdr:col>2</xdr:col>
      <xdr:colOff>228600</xdr:colOff>
      <xdr:row>7</xdr:row>
      <xdr:rowOff>19051</xdr:rowOff>
    </xdr:to>
    <xdr:sp macro="" textlink="Sheet7!E7">
      <xdr:nvSpPr>
        <xdr:cNvPr id="8" name="TextBox 7"/>
        <xdr:cNvSpPr txBox="1"/>
      </xdr:nvSpPr>
      <xdr:spPr>
        <a:xfrm>
          <a:off x="495300" y="1085851"/>
          <a:ext cx="952500" cy="266700"/>
        </a:xfrm>
        <a:prstGeom prst="rect">
          <a:avLst/>
        </a:prstGeom>
        <a:solidFill>
          <a:schemeClr val="bg1"/>
        </a:solid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fld id="{E7909130-4654-4FB9-A55F-78F61305DD8B}" type="TxLink">
            <a:rPr lang="en-US" sz="1600" b="0" i="0" u="none" strike="noStrike">
              <a:solidFill>
                <a:srgbClr val="000000"/>
              </a:solidFill>
              <a:latin typeface="Calibri"/>
              <a:cs typeface="Calibri"/>
            </a:rPr>
            <a:t>102</a:t>
          </a:fld>
          <a:endParaRPr lang="en-US" sz="1600"/>
        </a:p>
      </xdr:txBody>
    </xdr:sp>
    <xdr:clientData/>
  </xdr:twoCellAnchor>
  <xdr:twoCellAnchor>
    <xdr:from>
      <xdr:col>2</xdr:col>
      <xdr:colOff>447675</xdr:colOff>
      <xdr:row>4</xdr:row>
      <xdr:rowOff>9526</xdr:rowOff>
    </xdr:from>
    <xdr:to>
      <xdr:col>7</xdr:col>
      <xdr:colOff>304800</xdr:colOff>
      <xdr:row>12</xdr:row>
      <xdr:rowOff>161926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428626</xdr:colOff>
      <xdr:row>10</xdr:row>
      <xdr:rowOff>19050</xdr:rowOff>
    </xdr:from>
    <xdr:to>
      <xdr:col>1</xdr:col>
      <xdr:colOff>390526</xdr:colOff>
      <xdr:row>11</xdr:row>
      <xdr:rowOff>142875</xdr:rowOff>
    </xdr:to>
    <xdr:sp macro="" textlink="Sheet7!C10">
      <xdr:nvSpPr>
        <xdr:cNvPr id="11" name="TextBox 10"/>
        <xdr:cNvSpPr txBox="1"/>
      </xdr:nvSpPr>
      <xdr:spPr>
        <a:xfrm>
          <a:off x="428626" y="1924050"/>
          <a:ext cx="571500" cy="31432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91B6B15-1CF1-457E-90E8-0E42BBE0D430}" type="TxLink">
            <a:rPr lang="en-US" sz="1600" b="0" i="0" u="none" strike="noStrike">
              <a:solidFill>
                <a:srgbClr val="000000"/>
              </a:solidFill>
              <a:latin typeface="Calibri"/>
              <a:cs typeface="Calibri"/>
            </a:rPr>
            <a:pPr algn="ctr"/>
            <a:t>78</a:t>
          </a:fld>
          <a:endParaRPr lang="en-US" sz="1600"/>
        </a:p>
      </xdr:txBody>
    </xdr:sp>
    <xdr:clientData/>
  </xdr:twoCellAnchor>
  <xdr:twoCellAnchor>
    <xdr:from>
      <xdr:col>7</xdr:col>
      <xdr:colOff>371475</xdr:colOff>
      <xdr:row>4</xdr:row>
      <xdr:rowOff>9524</xdr:rowOff>
    </xdr:from>
    <xdr:to>
      <xdr:col>13</xdr:col>
      <xdr:colOff>104775</xdr:colOff>
      <xdr:row>12</xdr:row>
      <xdr:rowOff>171449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19050</xdr:colOff>
      <xdr:row>0</xdr:row>
      <xdr:rowOff>104775</xdr:rowOff>
    </xdr:from>
    <xdr:to>
      <xdr:col>19</xdr:col>
      <xdr:colOff>581025</xdr:colOff>
      <xdr:row>6</xdr:row>
      <xdr:rowOff>171450</xdr:rowOff>
    </xdr:to>
    <mc:AlternateContent xmlns:mc="http://schemas.openxmlformats.org/markup-compatibility/2006">
      <mc:Choice xmlns:a14="http://schemas.microsoft.com/office/drawing/2010/main" Requires="a14">
        <xdr:graphicFrame macro="">
          <xdr:nvGraphicFramePr>
            <xdr:cNvPr id="14" name="C_TYPE"/>
            <xdr:cNvGraphicFramePr/>
          </xdr:nvGraphicFramePr>
          <xdr:xfrm>
            <a:off x="0" y="0"/>
            <a:ext cx="0" cy="0"/>
          </xdr:xfrm>
          <a:graphic>
            <a:graphicData uri="http://schemas.microsoft.com/office/drawing/2010/slicer">
              <sle:slicer xmlns:sle="http://schemas.microsoft.com/office/drawing/2010/slicer" name="C_TYPE"/>
            </a:graphicData>
          </a:graphic>
        </xdr:graphicFrame>
      </mc:Choice>
      <mc:Fallback>
        <xdr:sp macro="" textlink="">
          <xdr:nvSpPr>
            <xdr:cNvPr id="0" name=""/>
            <xdr:cNvSpPr>
              <a:spLocks noTextEdit="1"/>
            </xdr:cNvSpPr>
          </xdr:nvSpPr>
          <xdr:spPr>
            <a:xfrm>
              <a:off x="10382250" y="104775"/>
              <a:ext cx="178117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489.486973842591" createdVersion="6" refreshedVersion="6" minRefreshableVersion="3" recordCount="200">
  <cacheSource type="worksheet">
    <worksheetSource name="Customer"/>
  </cacheSource>
  <cacheFields count="9">
    <cacheField name="C_ID" numFmtId="0">
      <sharedItems containsSemiMixedTypes="0" containsString="0" containsNumber="1" containsInteger="1" minValue="3" maxValue="9968"/>
    </cacheField>
    <cacheField name="M_ID" numFmtId="0">
      <sharedItems containsSemiMixedTypes="0" containsString="0" containsNumber="1" containsInteger="1" minValue="0" maxValue="988"/>
    </cacheField>
    <cacheField name="C_NAME" numFmtId="0">
      <sharedItems/>
    </cacheField>
    <cacheField name="C_EMAIL_ID" numFmtId="0">
      <sharedItems/>
    </cacheField>
    <cacheField name="C_TYPE" numFmtId="0">
      <sharedItems count="3">
        <s v="Internal Goods"/>
        <s v="Wholesale"/>
        <s v="Retail"/>
      </sharedItems>
    </cacheField>
    <cacheField name="C_ADDR" numFmtId="0">
      <sharedItems/>
    </cacheField>
    <cacheField name="C_CONT_NO" numFmtId="0">
      <sharedItems containsSemiMixedTypes="0" containsString="0" containsNumber="1" containsInteger="1" minValue="1022633285" maxValue="9998350900"/>
    </cacheField>
    <cacheField name="Start_date" numFmtId="14">
      <sharedItems containsSemiMixedTypes="0" containsNonDate="0" containsDate="1" containsString="0" minDate="1971-01-02T00:00:00" maxDate="2019-09-22T00:00:00"/>
    </cacheField>
    <cacheField name="End_date" numFmtId="14">
      <sharedItems containsSemiMixedTypes="0" containsNonDate="0" containsDate="1" containsString="0" minDate="1973-06-25T00:00:00" maxDate="2038-12-08T00:00:00"/>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489.486974537038" createdVersion="6" refreshedVersion="6" minRefreshableVersion="3" recordCount="200">
  <cacheSource type="worksheet">
    <worksheetSource name="Shipment_Details"/>
  </cacheSource>
  <cacheFields count="13">
    <cacheField name="SH_ID" numFmtId="0">
      <sharedItems containsSemiMixedTypes="0" containsString="0" containsNumber="1" containsInteger="1" minValue="1" maxValue="998"/>
    </cacheField>
    <cacheField name="C_ID" numFmtId="0">
      <sharedItems containsSemiMixedTypes="0" containsString="0" containsNumber="1" containsInteger="1" minValue="3" maxValue="9968"/>
    </cacheField>
    <cacheField name="SH_CONTENT" numFmtId="0">
      <sharedItems/>
    </cacheField>
    <cacheField name="SH_DOMAIN" numFmtId="0">
      <sharedItems/>
    </cacheField>
    <cacheField name="SER_TYPE" numFmtId="0">
      <sharedItems count="2">
        <s v="Regular"/>
        <s v="Express"/>
      </sharedItems>
    </cacheField>
    <cacheField name="SH_WEIGHT" numFmtId="0">
      <sharedItems containsSemiMixedTypes="0" containsString="0" containsNumber="1" containsInteger="1" minValue="23" maxValue="997"/>
    </cacheField>
    <cacheField name="SH_CHARGES" numFmtId="0">
      <sharedItems containsSemiMixedTypes="0" containsString="0" containsNumber="1" containsInteger="1" minValue="20" maxValue="1486"/>
    </cacheField>
    <cacheField name="SR_ADDR" numFmtId="0">
      <sharedItems/>
    </cacheField>
    <cacheField name="DS_ADDR" numFmtId="0">
      <sharedItems/>
    </cacheField>
    <cacheField name="SH_category" numFmtId="0">
      <sharedItems/>
    </cacheField>
    <cacheField name="Sum_OF_weights_sertype_shdomain" numFmtId="0">
      <sharedItems containsSemiMixedTypes="0" containsString="0" containsNumber="1" containsInteger="1" minValue="16206" maxValue="30113"/>
    </cacheField>
    <cacheField name="Sum_OF_Charges_sertype_shdomain2" numFmtId="0">
      <sharedItems containsSemiMixedTypes="0" containsString="0" containsNumber="1" containsInteger="1" minValue="32877" maxValue="52693"/>
    </cacheField>
    <cacheField name="efficincy" numFmtId="0">
      <sharedItems containsSemiMixedTypes="0" containsString="0" containsNumber="1" minValue="0.49292818687836482" maxValue="0.5721465629053177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5489.486974884261" createdVersion="6" refreshedVersion="6" minRefreshableVersion="3" recordCount="200">
  <cacheSource type="worksheet">
    <worksheetSource name="Payment_Details"/>
  </cacheSource>
  <cacheFields count="9">
    <cacheField name="Payment_ID" numFmtId="0">
      <sharedItems/>
    </cacheField>
    <cacheField name="C_ID" numFmtId="0">
      <sharedItems containsSemiMixedTypes="0" containsString="0" containsNumber="1" containsInteger="1" minValue="3" maxValue="9968"/>
    </cacheField>
    <cacheField name="SH_ID" numFmtId="0">
      <sharedItems containsSemiMixedTypes="0" containsString="0" containsNumber="1" containsInteger="1" minValue="1" maxValue="998"/>
    </cacheField>
    <cacheField name="AMOUNT" numFmtId="0">
      <sharedItems containsSemiMixedTypes="0" containsString="0" containsNumber="1" containsInteger="1" minValue="312" maxValue="99604"/>
    </cacheField>
    <cacheField name="Payment_Status" numFmtId="0">
      <sharedItems/>
    </cacheField>
    <cacheField name="Payment_Mode" numFmtId="0">
      <sharedItems/>
    </cacheField>
    <cacheField name="Payment_Date" numFmtId="14">
      <sharedItems containsNonDate="0" containsDate="1" containsString="0" containsBlank="1" minDate="1971-11-01T00:00:00" maxDate="2019-12-13T00:00:00" count="90">
        <d v="2014-12-18T00:00:00"/>
        <d v="1997-07-10T00:00:00"/>
        <m/>
        <d v="1971-11-01T00:00:00"/>
        <d v="1991-05-15T00:00:00"/>
        <d v="1976-06-30T00:00:00"/>
        <d v="1987-08-09T00:00:00"/>
        <d v="1977-07-06T00:00:00"/>
        <d v="1997-09-08T00:00:00"/>
        <d v="1999-03-05T00:00:00"/>
        <d v="1977-11-08T00:00:00"/>
        <d v="2005-09-15T00:00:00"/>
        <d v="2019-12-12T00:00:00"/>
        <d v="2013-11-15T00:00:00"/>
        <d v="2001-08-10T00:00:00"/>
        <d v="2006-07-17T00:00:00"/>
        <d v="1993-08-02T00:00:00"/>
        <d v="2002-10-20T00:00:00"/>
        <d v="2004-11-20T00:00:00"/>
        <d v="1982-03-08T00:00:00"/>
        <d v="1994-04-09T00:00:00"/>
        <d v="2008-08-09T00:00:00"/>
        <d v="1982-10-15T00:00:00"/>
        <d v="2007-07-12T00:00:00"/>
        <d v="1991-07-15T00:00:00"/>
        <d v="1983-09-30T00:00:00"/>
        <d v="2006-10-22T00:00:00"/>
        <d v="2000-03-22T00:00:00"/>
        <d v="2012-10-04T00:00:00"/>
        <d v="2010-11-30T00:00:00"/>
        <d v="2009-03-09T00:00:00"/>
        <d v="2019-07-31T00:00:00"/>
        <d v="2002-01-05T00:00:00"/>
        <d v="2006-12-23T00:00:00"/>
        <d v="1996-05-01T00:00:00"/>
        <d v="2004-09-25T00:00:00"/>
        <d v="2004-03-02T00:00:00"/>
        <d v="1995-08-23T00:00:00"/>
        <d v="1985-01-31T00:00:00"/>
        <d v="2006-10-20T00:00:00"/>
        <d v="1989-10-17T00:00:00"/>
        <d v="1980-03-16T00:00:00"/>
        <d v="1990-09-11T00:00:00"/>
        <d v="1989-09-17T00:00:00"/>
        <d v="2014-09-09T00:00:00"/>
        <d v="1997-06-12T00:00:00"/>
        <d v="1977-03-30T00:00:00"/>
        <d v="1982-10-29T00:00:00"/>
        <d v="2019-03-01T00:00:00"/>
        <d v="2004-10-26T00:00:00"/>
        <d v="2013-08-11T00:00:00"/>
        <d v="2010-04-27T00:00:00"/>
        <d v="1992-11-01T00:00:00"/>
        <d v="2011-06-08T00:00:00"/>
        <d v="2003-12-02T00:00:00"/>
        <d v="2018-08-30T00:00:00"/>
        <d v="2013-03-09T00:00:00"/>
        <d v="2013-06-21T00:00:00"/>
        <d v="1991-07-03T00:00:00"/>
        <d v="1974-05-25T00:00:00"/>
        <d v="1975-05-20T00:00:00"/>
        <d v="1983-07-22T00:00:00"/>
        <d v="2016-09-21T00:00:00"/>
        <d v="2006-01-09T00:00:00"/>
        <d v="1979-09-12T00:00:00"/>
        <d v="1998-09-11T00:00:00"/>
        <d v="1989-08-23T00:00:00"/>
        <d v="2009-01-26T00:00:00"/>
        <d v="2001-08-03T00:00:00"/>
        <d v="1992-12-25T00:00:00"/>
        <d v="2004-05-17T00:00:00"/>
        <d v="2003-11-28T00:00:00"/>
        <d v="2012-01-17T00:00:00"/>
        <d v="2010-03-02T00:00:00"/>
        <d v="2008-05-17T00:00:00"/>
        <d v="2010-08-28T00:00:00"/>
        <d v="2011-06-25T00:00:00"/>
        <d v="2014-07-02T00:00:00"/>
        <d v="2010-03-09T00:00:00"/>
        <d v="2012-08-20T00:00:00"/>
        <d v="1976-08-31T00:00:00"/>
        <d v="2009-09-29T00:00:00"/>
        <d v="1987-04-30T00:00:00"/>
        <d v="1972-06-16T00:00:00"/>
        <d v="1996-09-13T00:00:00"/>
        <d v="2002-09-08T00:00:00"/>
        <d v="1995-01-01T00:00:00"/>
        <d v="1992-12-27T00:00:00"/>
        <d v="2017-08-24T00:00:00"/>
        <d v="2015-03-20T00:00:00"/>
      </sharedItems>
      <fieldGroup base="6">
        <rangePr groupBy="years" startDate="1971-11-01T00:00:00" endDate="2019-12-13T00:00:00"/>
        <groupItems count="51">
          <s v="(blank)"/>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gt;12/13/2019"/>
        </groupItems>
      </fieldGroup>
    </cacheField>
    <cacheField name="Payment_category" numFmtId="0">
      <sharedItems/>
    </cacheField>
    <cacheField name="Average_According_To_payment_Mode" numFmtId="0">
      <sharedItems containsSemiMixedTypes="0" containsString="0" containsNumber="1" minValue="45039.893617021276" maxValue="49578.85849056603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Windows User" refreshedDate="45489.486975231484" createdVersion="6" refreshedVersion="6" minRefreshableVersion="3" recordCount="200">
  <cacheSource type="worksheet">
    <worksheetSource name="Employee_Details_SHIPMENT"/>
  </cacheSource>
  <cacheFields count="16">
    <cacheField name="E_ID" numFmtId="0">
      <sharedItems containsSemiMixedTypes="0" containsString="0" containsNumber="1" containsInteger="1" minValue="2" maxValue="999"/>
    </cacheField>
    <cacheField name="E_NAME" numFmtId="0">
      <sharedItems/>
    </cacheField>
    <cacheField name="E_DESIGNATION" numFmtId="0">
      <sharedItems count="27">
        <s v="Market analyst"/>
        <s v="Chief finance officer"/>
        <s v="Transport manager"/>
        <s v="Warehouse manager"/>
        <s v="Branch manager"/>
        <s v="Project director"/>
        <s v="HR manager"/>
        <s v="Material handling executive"/>
        <s v="Non-executive director"/>
        <s v="In House logistics executive"/>
        <s v="Warehouse in charge"/>
        <s v="Head of marketing"/>
        <s v="Technical support executive"/>
        <s v="IT support executive"/>
        <s v="Inventory manager"/>
        <s v="Manager"/>
        <s v="Sales manager"/>
        <s v="Block development manager"/>
        <s v="Assistant manager"/>
        <s v="Delivery Boy"/>
        <s v="Office manager"/>
        <s v="Engineering department manager"/>
        <s v="Chief executive officer"/>
        <s v="Fleet manager"/>
        <s v="Marketing manager"/>
        <s v="Executive director"/>
        <s v="Director"/>
      </sharedItems>
    </cacheField>
    <cacheField name="E_ADDR" numFmtId="0">
      <sharedItems/>
    </cacheField>
    <cacheField name="E_BRANCH" numFmtId="0">
      <sharedItems/>
    </cacheField>
    <cacheField name="E_CONT_NO" numFmtId="0">
      <sharedItems containsSemiMixedTypes="0" containsString="0" containsNumber="1" containsInteger="1" minValue="1015130737" maxValue="9986862728"/>
    </cacheField>
    <cacheField name="Shipment_Sh_ID" numFmtId="0">
      <sharedItems containsSemiMixedTypes="0" containsString="0" containsNumber="1" containsInteger="1" minValue="1" maxValue="998"/>
    </cacheField>
    <cacheField name="Status_Sh_ID" numFmtId="0">
      <sharedItems containsSemiMixedTypes="0" containsString="0" containsNumber="1" containsInteger="1" minValue="1" maxValue="998"/>
    </cacheField>
    <cacheField name="C_ID" numFmtId="0">
      <sharedItems containsSemiMixedTypes="0" containsString="0" containsNumber="1" containsInteger="1" minValue="3" maxValue="9968"/>
    </cacheField>
    <cacheField name="SH_CONTENT" numFmtId="0">
      <sharedItems/>
    </cacheField>
    <cacheField name="SH_DOMAIN" numFmtId="0">
      <sharedItems/>
    </cacheField>
    <cacheField name="SER_TYPE" numFmtId="0">
      <sharedItems/>
    </cacheField>
    <cacheField name="SH_WEIGHT" numFmtId="0">
      <sharedItems containsSemiMixedTypes="0" containsString="0" containsNumber="1" containsInteger="1" minValue="23" maxValue="997"/>
    </cacheField>
    <cacheField name="SH_CHARGES" numFmtId="0">
      <sharedItems containsSemiMixedTypes="0" containsString="0" containsNumber="1" containsInteger="1" minValue="20" maxValue="1486"/>
    </cacheField>
    <cacheField name="SR_ADDR" numFmtId="0">
      <sharedItems/>
    </cacheField>
    <cacheField name="DS_ADDR" numFmtId="0">
      <sharedItems/>
    </cacheField>
  </cacheFields>
  <extLst>
    <ext xmlns:x14="http://schemas.microsoft.com/office/spreadsheetml/2009/9/main" uri="{725AE2AE-9491-48be-B2B4-4EB974FC3084}">
      <x14:pivotCacheDefinition pivotCacheId="1"/>
    </ext>
  </extLst>
</pivotCacheDefinition>
</file>

<file path=xl/pivotCache/pivotCacheDefinition5.xml><?xml version="1.0" encoding="utf-8"?>
<pivotCacheDefinition xmlns="http://schemas.openxmlformats.org/spreadsheetml/2006/main" xmlns:r="http://schemas.openxmlformats.org/officeDocument/2006/relationships" r:id="rId1" refreshedBy="Windows User" refreshedDate="45489.486975925924" createdVersion="6" refreshedVersion="6" minRefreshableVersion="3" recordCount="201">
  <cacheSource type="worksheet">
    <worksheetSource ref="E1:F1048576" sheet="Shipment_details"/>
  </cacheSource>
  <cacheFields count="2">
    <cacheField name="SER_TYPE" numFmtId="0">
      <sharedItems containsBlank="1" count="3">
        <s v="Regular"/>
        <s v="Express"/>
        <m/>
      </sharedItems>
    </cacheField>
    <cacheField name="SH_WEIGHT" numFmtId="0">
      <sharedItems containsString="0" containsBlank="1" containsNumber="1" containsInteger="1" minValue="23" maxValue="997"/>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Windows User" refreshedDate="45489.486976273147" createdVersion="6" refreshedVersion="6" minRefreshableVersion="3" recordCount="188">
  <cacheSource type="worksheet">
    <worksheetSource name="Merge2"/>
  </cacheSource>
  <cacheFields count="14">
    <cacheField name="SH_ID" numFmtId="0">
      <sharedItems containsSemiMixedTypes="0" containsString="0" containsNumber="1" containsInteger="1" minValue="1" maxValue="990"/>
    </cacheField>
    <cacheField name="C_ID" numFmtId="0">
      <sharedItems containsSemiMixedTypes="0" containsString="0" containsNumber="1" containsInteger="1" minValue="3" maxValue="9968"/>
    </cacheField>
    <cacheField name="SH_CONTENT" numFmtId="0">
      <sharedItems count="11">
        <s v="Healthcare"/>
        <s v="Luggage"/>
        <s v="Home Furnishing"/>
        <s v="Electronics"/>
        <s v="Food and Beverages"/>
        <s v="Fashion"/>
        <s v="Industrial Equipments"/>
        <s v="Hazardous Goods"/>
        <s v="Automotive"/>
        <s v="Construction"/>
        <s v="Arts and crafts"/>
      </sharedItems>
    </cacheField>
    <cacheField name="SH_DOMAIN" numFmtId="0">
      <sharedItems count="2">
        <s v="Domestic"/>
        <s v="International"/>
      </sharedItems>
    </cacheField>
    <cacheField name="SER_TYPE" numFmtId="0">
      <sharedItems/>
    </cacheField>
    <cacheField name="SH_WEIGHT" numFmtId="0">
      <sharedItems containsSemiMixedTypes="0" containsString="0" containsNumber="1" containsInteger="1" minValue="23" maxValue="997"/>
    </cacheField>
    <cacheField name="SH_CHARGES" numFmtId="0">
      <sharedItems containsSemiMixedTypes="0" containsString="0" containsNumber="1" containsInteger="1" minValue="20" maxValue="1486"/>
    </cacheField>
    <cacheField name="SR_ADDR" numFmtId="0">
      <sharedItems/>
    </cacheField>
    <cacheField name="DS_ADDR" numFmtId="0">
      <sharedItems/>
    </cacheField>
    <cacheField name="Current_Status" numFmtId="0">
      <sharedItems count="2">
        <s v="DELIVERED"/>
        <s v="NOT DELIVERED"/>
      </sharedItems>
    </cacheField>
    <cacheField name="Sent_date" numFmtId="14">
      <sharedItems containsSemiMixedTypes="0" containsNonDate="0" containsDate="1" containsString="0" minDate="1971-02-06T00:00:00" maxDate="2019-12-31T00:00:00"/>
    </cacheField>
    <cacheField name="Delivery_date" numFmtId="14">
      <sharedItems containsNonDate="0" containsDate="1" containsString="0" containsBlank="1" minDate="1971-11-01T00:00:00" maxDate="2019-12-13T00:00:00"/>
    </cacheField>
    <cacheField name="DELIVERY_DAYS" numFmtId="0">
      <sharedItems containsSemiMixedTypes="0" containsString="0" containsNumber="1" containsInteger="1" minValue="0" maxValue="290" count="93">
        <n v="234"/>
        <n v="26"/>
        <n v="0"/>
        <n v="192"/>
        <n v="86"/>
        <n v="91"/>
        <n v="143"/>
        <n v="184"/>
        <n v="231"/>
        <n v="245"/>
        <n v="101"/>
        <n v="25"/>
        <n v="19"/>
        <n v="196"/>
        <n v="103"/>
        <n v="176"/>
        <n v="210"/>
        <n v="50"/>
        <n v="37"/>
        <n v="136"/>
        <n v="30"/>
        <n v="10"/>
        <n v="167"/>
        <n v="96"/>
        <n v="15"/>
        <n v="172"/>
        <n v="34"/>
        <n v="57"/>
        <n v="63"/>
        <n v="135"/>
        <n v="290"/>
        <n v="162"/>
        <n v="281"/>
        <n v="59"/>
        <n v="146"/>
        <n v="230"/>
        <n v="21"/>
        <n v="53"/>
        <n v="5"/>
        <n v="156"/>
        <n v="202"/>
        <n v="254"/>
        <n v="72"/>
        <n v="158"/>
        <n v="4"/>
        <n v="141"/>
        <n v="211"/>
        <n v="105"/>
        <n v="82"/>
        <n v="47"/>
        <n v="38"/>
        <n v="169"/>
        <n v="60"/>
        <n v="2"/>
        <n v="179"/>
        <n v="175"/>
        <n v="1"/>
        <n v="235"/>
        <n v="259"/>
        <n v="152"/>
        <n v="147"/>
        <n v="201"/>
        <n v="188"/>
        <n v="121"/>
        <n v="194"/>
        <n v="31"/>
        <n v="58"/>
        <n v="89"/>
        <n v="189"/>
        <n v="18"/>
        <n v="110"/>
        <n v="218"/>
        <n v="6"/>
        <n v="217"/>
        <n v="287"/>
        <n v="160"/>
        <n v="51"/>
        <n v="7" u="1"/>
        <n v="3" u="1"/>
        <n v="29" u="1"/>
        <n v="22" u="1"/>
        <n v="14" u="1"/>
        <n v="9" u="1"/>
        <n v="28" u="1"/>
        <n v="12" u="1"/>
        <n v="24" u="1"/>
        <n v="27" u="1"/>
        <n v="17" u="1"/>
        <n v="20" u="1"/>
        <n v="13" u="1"/>
        <n v="23" u="1"/>
        <n v="16" u="1"/>
        <n v="11" u="1"/>
      </sharedItems>
    </cacheField>
    <cacheField name="Column1" numFmtId="0">
      <sharedItems containsSemiMixedTypes="0" containsString="0" containsNumber="1" minValue="0" maxValue="127.2608695652173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n v="230"/>
    <n v="31"/>
    <s v="Mitchell"/>
    <s v="harriette42@ymail.com"/>
    <x v="0"/>
    <s v="2100 Block of 27TH AV"/>
    <n v="9961255787"/>
    <d v="1979-11-05T00:00:00"/>
    <d v="1983-05-16T00:00:00"/>
  </r>
  <r>
    <n v="3189"/>
    <n v="495"/>
    <s v="Reginald"/>
    <s v="matthew951@yahoo.co.in"/>
    <x v="1"/>
    <s v="300 Block of ELLIS ST"/>
    <n v="3555176867"/>
    <d v="2014-09-26T00:00:00"/>
    <d v="2034-04-11T00:00:00"/>
  </r>
  <r>
    <n v="2216"/>
    <n v="795"/>
    <s v="Jaylene"/>
    <s v="geraldine867@ymail.co.in"/>
    <x v="2"/>
    <s v="1000 Block of MISSION ST"/>
    <n v="9835395970"/>
    <d v="1983-10-23T00:00:00"/>
    <d v="2002-07-13T00:00:00"/>
  </r>
  <r>
    <n v="1904"/>
    <n v="33"/>
    <s v="Stacie"/>
    <s v="brenda905@ymail.com"/>
    <x v="0"/>
    <s v="800 Block of BRYANT ST"/>
    <n v="3881250181"/>
    <d v="1994-06-06T00:00:00"/>
    <d v="2012-06-01T00:00:00"/>
  </r>
  <r>
    <n v="7342"/>
    <n v="882"/>
    <s v="Jonathan"/>
    <s v="malie282@gmail.com"/>
    <x v="1"/>
    <s v="0 Block of DRUMM ST"/>
    <n v="1507211823"/>
    <d v="2001-06-02T00:00:00"/>
    <d v="2014-07-26T00:00:00"/>
  </r>
  <r>
    <n v="7633"/>
    <n v="657"/>
    <s v="Italia"/>
    <s v="fred847@google.co.in"/>
    <x v="0"/>
    <s v="3RD ST / FOLSOM ST"/>
    <n v="5612381477"/>
    <d v="1986-06-20T00:00:00"/>
    <d v="2006-07-22T00:00:00"/>
  </r>
  <r>
    <n v="2154"/>
    <n v="761"/>
    <s v="Catherine"/>
    <s v="clay224@gmail.com"/>
    <x v="1"/>
    <s v="GOLDEN GATE AV / PARKER AV"/>
    <n v="8094222335"/>
    <d v="1974-03-11T00:00:00"/>
    <d v="1980-10-27T00:00:00"/>
  </r>
  <r>
    <n v="5543"/>
    <n v="20"/>
    <s v="Pierre"/>
    <s v="alaysha578@hotmail.com"/>
    <x v="1"/>
    <s v="1400 Block of DEHARO ST"/>
    <n v="4133741447"/>
    <d v="1971-11-24T00:00:00"/>
    <d v="1984-11-24T00:00:00"/>
  </r>
  <r>
    <n v="2332"/>
    <n v="356"/>
    <s v="Sheryl"/>
    <s v="kelli519@gmail.com"/>
    <x v="2"/>
    <s v="FOLSOM ST / 3RD ST"/>
    <n v="4399641006"/>
    <d v="2009-05-31T00:00:00"/>
    <d v="2014-10-02T00:00:00"/>
  </r>
  <r>
    <n v="4094"/>
    <n v="301"/>
    <s v="Rory"/>
    <s v="ryker154@hotmail.com"/>
    <x v="0"/>
    <s v="0 Block of THRIFT ST"/>
    <n v="7077259810"/>
    <d v="2018-03-24T00:00:00"/>
    <d v="2035-12-29T00:00:00"/>
  </r>
  <r>
    <n v="3042"/>
    <n v="450"/>
    <s v="Cecile"/>
    <s v="johnnie593@hotmail.com"/>
    <x v="1"/>
    <s v="100 Block of GOLDEN GATE AV"/>
    <n v="1634188566"/>
    <d v="1973-09-07T00:00:00"/>
    <d v="1983-01-08T00:00:00"/>
  </r>
  <r>
    <n v="2220"/>
    <n v="782"/>
    <s v="Monte"/>
    <s v="zykeria36@google.co.in"/>
    <x v="1"/>
    <s v="2400 Block of DIAMOND ST"/>
    <n v="6963794710"/>
    <d v="2001-09-27T00:00:00"/>
    <d v="2014-10-25T00:00:00"/>
  </r>
  <r>
    <n v="4988"/>
    <n v="820"/>
    <s v="Belle"/>
    <s v="selma775@yahoo.co.in"/>
    <x v="1"/>
    <s v="FOLSOM ST / CESAR CHAVEZ ST"/>
    <n v="2644171337"/>
    <d v="2012-04-29T00:00:00"/>
    <d v="2024-09-11T00:00:00"/>
  </r>
  <r>
    <n v="175"/>
    <n v="316"/>
    <s v="Rayshawn"/>
    <s v="kathryn298@gmail.com"/>
    <x v="1"/>
    <s v="100 Block of LELAND AV"/>
    <n v="3057896481"/>
    <d v="1982-06-02T00:00:00"/>
    <d v="1987-12-10T00:00:00"/>
  </r>
  <r>
    <n v="4233"/>
    <n v="945"/>
    <s v="Abby"/>
    <s v="karl167@google.co.in"/>
    <x v="0"/>
    <s v="600 Block of CLEMENT ST"/>
    <n v="3335480444"/>
    <d v="1975-08-10T00:00:00"/>
    <d v="1991-05-22T00:00:00"/>
  </r>
  <r>
    <n v="4351"/>
    <n v="174"/>
    <s v="Alonzo"/>
    <s v="freda331@yahoo.co.in"/>
    <x v="0"/>
    <s v="400 Block of LEAVENWORTH ST"/>
    <n v="1772719208"/>
    <d v="2014-09-14T00:00:00"/>
    <d v="2019-10-22T00:00:00"/>
  </r>
  <r>
    <n v="5578"/>
    <n v="634"/>
    <s v="Ray"/>
    <s v="david216@ymail.com"/>
    <x v="1"/>
    <s v="4400 Block of ANZA ST"/>
    <n v="3581081156"/>
    <d v="2004-05-18T00:00:00"/>
    <d v="2016-09-11T00:00:00"/>
  </r>
  <r>
    <n v="4523"/>
    <n v="456"/>
    <s v="Tiffany"/>
    <s v="winnifred436@gmail.com"/>
    <x v="1"/>
    <s v="GEARY ST / TAYLOR ST"/>
    <n v="9811567113"/>
    <d v="2015-12-30T00:00:00"/>
    <d v="2033-12-21T00:00:00"/>
  </r>
  <r>
    <n v="2972"/>
    <n v="0"/>
    <s v="Rosalind"/>
    <s v="bryce535@google.co.in"/>
    <x v="1"/>
    <s v="1500 Block of NEWCOMB AV"/>
    <n v="7176117751"/>
    <d v="2015-12-30T00:00:00"/>
    <d v="2020-09-14T00:00:00"/>
  </r>
  <r>
    <n v="6153"/>
    <n v="186"/>
    <s v="Franklin"/>
    <s v="maeve922@gmail.com"/>
    <x v="2"/>
    <s v="ELLIS ST / JONES ST"/>
    <n v="5362454917"/>
    <d v="1983-10-23T00:00:00"/>
    <d v="1994-05-17T00:00:00"/>
  </r>
  <r>
    <n v="4852"/>
    <n v="596"/>
    <s v="Sophie"/>
    <s v="seth275@ymail.com"/>
    <x v="0"/>
    <s v="24TH ST / MISSION ST"/>
    <n v="9745073612"/>
    <d v="2014-12-30T00:00:00"/>
    <d v="2031-06-10T00:00:00"/>
  </r>
  <r>
    <n v="8106"/>
    <n v="245"/>
    <s v="Matthew"/>
    <s v="maria344@yahoo.com"/>
    <x v="2"/>
    <s v="600 Block of JOHNMUIR DR"/>
    <n v="4218762280"/>
    <d v="1995-01-03T00:00:00"/>
    <d v="2000-09-14T00:00:00"/>
  </r>
  <r>
    <n v="3917"/>
    <n v="17"/>
    <s v="Larry"/>
    <s v="taron588@yahoo.co.in"/>
    <x v="0"/>
    <s v="1700 Block of LYON ST"/>
    <n v="2224750233"/>
    <d v="1979-08-05T00:00:00"/>
    <d v="1996-08-03T00:00:00"/>
  </r>
  <r>
    <n v="9377"/>
    <n v="48"/>
    <s v="Elena"/>
    <s v="bryce621@google.co.in"/>
    <x v="0"/>
    <s v="3100 Block of 20TH AV"/>
    <n v="8017236646"/>
    <d v="2003-06-11T00:00:00"/>
    <d v="2010-03-16T00:00:00"/>
  </r>
  <r>
    <n v="5387"/>
    <n v="457"/>
    <s v="Brady"/>
    <s v="ramona218@gmail.com"/>
    <x v="2"/>
    <s v="1300 Block of COLUMBUS AV"/>
    <n v="5712616501"/>
    <d v="1974-06-06T00:00:00"/>
    <d v="1976-10-09T00:00:00"/>
  </r>
  <r>
    <n v="6513"/>
    <n v="944"/>
    <s v="Sapphire"/>
    <s v="adrienne107@gmail.com"/>
    <x v="2"/>
    <s v="LARKIN ST / POST ST"/>
    <n v="7065731530"/>
    <d v="1994-09-13T00:00:00"/>
    <d v="2007-04-20T00:00:00"/>
  </r>
  <r>
    <n v="3965"/>
    <n v="516"/>
    <s v="Gene"/>
    <s v="dawn743@yahoo.com"/>
    <x v="2"/>
    <s v="800 Block of AMAZON AV"/>
    <n v="3636499761"/>
    <d v="2003-07-11T00:00:00"/>
    <d v="2010-04-01T00:00:00"/>
  </r>
  <r>
    <n v="8893"/>
    <n v="847"/>
    <s v="Magdalene"/>
    <s v="yessenia134@yahoo.com"/>
    <x v="2"/>
    <s v="400 Block of 39TH AV"/>
    <n v="6491626668"/>
    <d v="1992-05-28T00:00:00"/>
    <d v="2001-01-22T00:00:00"/>
  </r>
  <r>
    <n v="1897"/>
    <n v="504"/>
    <s v="Norma"/>
    <s v="ryan368@ymail.com"/>
    <x v="1"/>
    <s v="300 Block of CAPISTRANO AV"/>
    <n v="8023324199"/>
    <d v="1979-11-16T00:00:00"/>
    <d v="1988-11-14T00:00:00"/>
  </r>
  <r>
    <n v="390"/>
    <n v="115"/>
    <s v="Destiny"/>
    <s v="harriette113@ymail.co.in"/>
    <x v="2"/>
    <s v="400 Block of POWELL ST"/>
    <n v="6958292565"/>
    <d v="2010-06-16T00:00:00"/>
    <d v="2012-10-01T00:00:00"/>
  </r>
  <r>
    <n v="3633"/>
    <n v="740"/>
    <s v="Glory"/>
    <s v="jana467@gmail.com"/>
    <x v="0"/>
    <s v="HARRIET ST / HOWARD ST"/>
    <n v="3794685776"/>
    <d v="1971-09-13T00:00:00"/>
    <d v="1973-06-25T00:00:00"/>
  </r>
  <r>
    <n v="7828"/>
    <n v="884"/>
    <s v="Latasha"/>
    <s v="frances207@ymail.co.in"/>
    <x v="0"/>
    <s v="1500 Block of TURK ST"/>
    <n v="1973040699"/>
    <d v="1995-07-02T00:00:00"/>
    <d v="2013-09-05T00:00:00"/>
  </r>
  <r>
    <n v="2241"/>
    <n v="446"/>
    <s v="Clay"/>
    <s v="tiffani841@google.co.in"/>
    <x v="0"/>
    <s v="200 Block of SILVER AV"/>
    <n v="4120733093"/>
    <d v="1998-01-11T00:00:00"/>
    <d v="2016-07-06T00:00:00"/>
  </r>
  <r>
    <n v="896"/>
    <n v="74"/>
    <s v="Frances"/>
    <s v="cecile32@hotmail.com"/>
    <x v="0"/>
    <s v="800 Block of BRYANT ST"/>
    <n v="5785102250"/>
    <d v="1982-09-06T00:00:00"/>
    <d v="2001-08-11T00:00:00"/>
  </r>
  <r>
    <n v="6361"/>
    <n v="636"/>
    <s v="Dinah"/>
    <s v="bryce393@ymail.com"/>
    <x v="0"/>
    <s v="2100 Block of LOMBARD ST"/>
    <n v="9235867886"/>
    <d v="1999-05-09T00:00:00"/>
    <d v="2005-06-01T00:00:00"/>
  </r>
  <r>
    <n v="6713"/>
    <n v="37"/>
    <s v="Merna"/>
    <s v="earle203@google.co.in"/>
    <x v="2"/>
    <s v="GOLDEN GATE AV / VANNESS AV"/>
    <n v="7134849334"/>
    <d v="2004-09-17T00:00:00"/>
    <d v="2024-06-03T00:00:00"/>
  </r>
  <r>
    <n v="4283"/>
    <n v="804"/>
    <s v="Louise"/>
    <s v="danita716@ymail.com"/>
    <x v="1"/>
    <s v="800 Block of BRYANT ST"/>
    <n v="4751700379"/>
    <d v="1997-08-24T00:00:00"/>
    <d v="2010-07-07T00:00:00"/>
  </r>
  <r>
    <n v="9486"/>
    <n v="694"/>
    <s v="Kaitlyn"/>
    <s v="raeleigh114@gmail.com"/>
    <x v="1"/>
    <s v="POWELL ST / MARKET ST"/>
    <n v="9430559862"/>
    <d v="2003-06-03T00:00:00"/>
    <d v="2014-05-08T00:00:00"/>
  </r>
  <r>
    <n v="308"/>
    <n v="198"/>
    <s v="Morgan"/>
    <s v="guy394@outlook.com"/>
    <x v="2"/>
    <s v="CAPP ST / 17TH ST"/>
    <n v="4160161977"/>
    <d v="1998-05-07T00:00:00"/>
    <d v="2016-12-29T00:00:00"/>
  </r>
  <r>
    <n v="8927"/>
    <n v="576"/>
    <s v="Courtney"/>
    <s v="anastasia108@google.co.in"/>
    <x v="1"/>
    <s v="0 Block of SADOWA ST"/>
    <n v="1660494007"/>
    <d v="1976-01-04T00:00:00"/>
    <d v="1985-09-15T00:00:00"/>
  </r>
  <r>
    <n v="249"/>
    <n v="754"/>
    <s v="Rayshawn"/>
    <s v="benita963@gmail.com"/>
    <x v="2"/>
    <s v="500 Block of GEARY ST"/>
    <n v="2979310129"/>
    <d v="2010-05-14T00:00:00"/>
    <d v="2027-11-18T00:00:00"/>
  </r>
  <r>
    <n v="2620"/>
    <n v="547"/>
    <s v="Eddie"/>
    <s v="dianne471@ymail.com"/>
    <x v="2"/>
    <s v="0 Block of OFARRELL ST"/>
    <n v="1973879566"/>
    <d v="2006-08-19T00:00:00"/>
    <d v="2022-01-03T00:00:00"/>
  </r>
  <r>
    <n v="1164"/>
    <n v="656"/>
    <s v="Maurice"/>
    <s v="andrea833@yahoo.co.in"/>
    <x v="0"/>
    <s v="2700 Block of FILBERT ST"/>
    <n v="7030699598"/>
    <d v="1983-06-12T00:00:00"/>
    <d v="2001-11-24T00:00:00"/>
  </r>
  <r>
    <n v="4711"/>
    <n v="654"/>
    <s v="Taryn"/>
    <s v="raul112@outlook.com"/>
    <x v="0"/>
    <s v="700 Block of VALLEJO ST"/>
    <n v="2618164744"/>
    <d v="1998-05-12T00:00:00"/>
    <d v="2007-09-17T00:00:00"/>
  </r>
  <r>
    <n v="4053"/>
    <n v="646"/>
    <s v="Lazaro"/>
    <s v="raven727@yahoo.co.in"/>
    <x v="2"/>
    <s v="300 Block of FILLMORE ST"/>
    <n v="6736421797"/>
    <d v="2013-03-15T00:00:00"/>
    <d v="2024-06-05T00:00:00"/>
  </r>
  <r>
    <n v="4272"/>
    <n v="250"/>
    <s v="Muriel"/>
    <s v="rebecca74@yahoo.co.in"/>
    <x v="2"/>
    <s v="0 Block of MYRTLE ST"/>
    <n v="5071378297"/>
    <d v="2014-04-17T00:00:00"/>
    <d v="2022-06-30T00:00:00"/>
  </r>
  <r>
    <n v="7005"/>
    <n v="81"/>
    <s v="Dejon"/>
    <s v="rosalind124@hotmail.com"/>
    <x v="2"/>
    <s v="300 Block of HOLLADAY AV"/>
    <n v="3907479910"/>
    <d v="1971-03-29T00:00:00"/>
    <d v="1983-03-28T00:00:00"/>
  </r>
  <r>
    <n v="2308"/>
    <n v="898"/>
    <s v="Peter"/>
    <s v="anne714@gmail.com"/>
    <x v="0"/>
    <s v="DORLAND ST / GUERRERO ST"/>
    <n v="8175968796"/>
    <d v="1979-11-16T00:00:00"/>
    <d v="1983-06-05T00:00:00"/>
  </r>
  <r>
    <n v="5150"/>
    <n v="461"/>
    <s v="Todd"/>
    <s v="michael518@yahoo.com"/>
    <x v="1"/>
    <s v="23RD ST / DOUGLASS ST"/>
    <n v="2711085992"/>
    <d v="2017-07-10T00:00:00"/>
    <d v="2033-11-24T00:00:00"/>
  </r>
  <r>
    <n v="693"/>
    <n v="390"/>
    <s v="Stacy"/>
    <s v="danielle957@yahoo.co.in"/>
    <x v="0"/>
    <s v="5000 Block of 3RD ST"/>
    <n v="3457826852"/>
    <d v="2007-09-06T00:00:00"/>
    <d v="2021-12-25T00:00:00"/>
  </r>
  <r>
    <n v="9598"/>
    <n v="988"/>
    <s v="Frank"/>
    <s v="heather632@hotmail.com"/>
    <x v="0"/>
    <s v="0 Block of 7TH ST"/>
    <n v="2858707837"/>
    <d v="1984-09-25T00:00:00"/>
    <d v="1986-07-17T00:00:00"/>
  </r>
  <r>
    <n v="8103"/>
    <n v="597"/>
    <s v="Catherine"/>
    <s v="kaitlyn744@yahoo.com"/>
    <x v="2"/>
    <s v="3500 Block of 26TH ST"/>
    <n v="2065509695"/>
    <d v="1979-08-05T00:00:00"/>
    <d v="1990-11-20T00:00:00"/>
  </r>
  <r>
    <n v="8894"/>
    <n v="916"/>
    <s v="Daren"/>
    <s v="eileen529@google.co.in"/>
    <x v="1"/>
    <s v="0 Block of MAYNARD ST"/>
    <n v="4133664929"/>
    <d v="2009-05-31T00:00:00"/>
    <d v="2021-11-04T00:00:00"/>
  </r>
  <r>
    <n v="114"/>
    <n v="135"/>
    <s v="Tiffany"/>
    <s v="cheyenne213@outlook.com"/>
    <x v="0"/>
    <s v="MISSION ST / 17TH ST"/>
    <n v="5958159146"/>
    <d v="1982-12-13T00:00:00"/>
    <d v="1996-03-30T00:00:00"/>
  </r>
  <r>
    <n v="6546"/>
    <n v="262"/>
    <s v="Isidro"/>
    <s v="ely630@yahoo.com"/>
    <x v="1"/>
    <s v="300 Block of MARKET ST"/>
    <n v="1022633285"/>
    <d v="2010-05-01T00:00:00"/>
    <d v="2020-11-07T00:00:00"/>
  </r>
  <r>
    <n v="3571"/>
    <n v="844"/>
    <s v="Claude"/>
    <s v="irby513@hotmail.com"/>
    <x v="2"/>
    <s v="800 Block of CLEMENT ST"/>
    <n v="4283361474"/>
    <d v="1985-11-24T00:00:00"/>
    <d v="1987-09-04T00:00:00"/>
  </r>
  <r>
    <n v="7316"/>
    <n v="169"/>
    <s v="Gaylon"/>
    <s v="genevieve714@hotmail.com"/>
    <x v="2"/>
    <s v="4100 Block of GEARY BL"/>
    <n v="2950413181"/>
    <d v="1976-07-30T00:00:00"/>
    <d v="1995-05-27T00:00:00"/>
  </r>
  <r>
    <n v="2478"/>
    <n v="671"/>
    <s v="Adonis"/>
    <s v="elliana123@hotmail.com"/>
    <x v="0"/>
    <s v="3300 Block of CESAR CHAVEZ ST"/>
    <n v="3513023435"/>
    <d v="2003-06-03T00:00:00"/>
    <d v="2009-11-02T00:00:00"/>
  </r>
  <r>
    <n v="1215"/>
    <n v="353"/>
    <s v="Stacy"/>
    <s v="katrice318@yahoo.co.in"/>
    <x v="0"/>
    <s v="MONTGOMERY ST / BROADWAY ST"/>
    <n v="6379672748"/>
    <d v="1988-10-03T00:00:00"/>
    <d v="2008-03-11T00:00:00"/>
  </r>
  <r>
    <n v="5402"/>
    <n v="776"/>
    <s v="Claude"/>
    <s v="laverne188@google.co.in"/>
    <x v="2"/>
    <s v="17TH ST / SHOTWELL ST"/>
    <n v="2335838084"/>
    <d v="2017-05-03T00:00:00"/>
    <d v="2021-01-18T00:00:00"/>
  </r>
  <r>
    <n v="1647"/>
    <n v="205"/>
    <s v="Bambi"/>
    <s v="chasity357@yahoo.co.in"/>
    <x v="0"/>
    <s v="1900 Block of UNION ST"/>
    <n v="2179414351"/>
    <d v="1992-11-10T00:00:00"/>
    <d v="2001-07-30T00:00:00"/>
  </r>
  <r>
    <n v="9423"/>
    <n v="705"/>
    <s v="Isabela"/>
    <s v="kyle670@gmail.com"/>
    <x v="2"/>
    <s v="600 Block of HEAD ST"/>
    <n v="9984833487"/>
    <d v="2005-12-06T00:00:00"/>
    <d v="2021-05-07T00:00:00"/>
  </r>
  <r>
    <n v="6404"/>
    <n v="10"/>
    <s v="Philip"/>
    <s v="gene977@ymail.co.in"/>
    <x v="0"/>
    <s v="0 Block of 7TH ST"/>
    <n v="4771182901"/>
    <d v="1995-01-03T00:00:00"/>
    <d v="2000-10-03T00:00:00"/>
  </r>
  <r>
    <n v="6767"/>
    <n v="195"/>
    <s v="Joe"/>
    <s v="marlene682@outlook.com"/>
    <x v="1"/>
    <s v="4100 Block of 18TH ST"/>
    <n v="6825096485"/>
    <d v="2011-12-05T00:00:00"/>
    <d v="2012-07-27T00:00:00"/>
  </r>
  <r>
    <n v="1278"/>
    <n v="136"/>
    <s v="Alonzo"/>
    <s v="clay181@hotmail.com"/>
    <x v="1"/>
    <s v="2700 Block of FOLSOM ST"/>
    <n v="9801474305"/>
    <d v="1977-08-28T00:00:00"/>
    <d v="1996-09-09T00:00:00"/>
  </r>
  <r>
    <n v="1334"/>
    <n v="500"/>
    <s v="Philip"/>
    <s v="baldemar170@yahoo.co.in"/>
    <x v="0"/>
    <s v="800 Block of HOWARD ST"/>
    <n v="7636788633"/>
    <d v="2010-05-14T00:00:00"/>
    <d v="2012-08-04T00:00:00"/>
  </r>
  <r>
    <n v="8887"/>
    <n v="969"/>
    <s v="Lola"/>
    <s v="claudia529@google.co.in"/>
    <x v="2"/>
    <s v="2300 Block of MARKET ST"/>
    <n v="6328420950"/>
    <d v="1981-11-11T00:00:00"/>
    <d v="2000-03-09T00:00:00"/>
  </r>
  <r>
    <n v="9858"/>
    <n v="817"/>
    <s v="Jennie"/>
    <s v="arya715@ymail.co.in"/>
    <x v="1"/>
    <s v="16TH ST / SHOTWELL ST"/>
    <n v="1174341766"/>
    <d v="2002-09-23T00:00:00"/>
    <d v="2006-03-25T00:00:00"/>
  </r>
  <r>
    <n v="9636"/>
    <n v="833"/>
    <s v="Brennan"/>
    <s v="rodney10@ymail.com"/>
    <x v="1"/>
    <s v="2000 Block of JERROLD AV"/>
    <n v="9030541371"/>
    <d v="1994-09-13T00:00:00"/>
    <d v="2010-04-29T00:00:00"/>
  </r>
  <r>
    <n v="9943"/>
    <n v="221"/>
    <s v="Juan"/>
    <s v="amelia849@hotmail.com"/>
    <x v="0"/>
    <s v="600 Block of 9TH AV"/>
    <n v="3573904144"/>
    <d v="1982-12-31T00:00:00"/>
    <d v="1985-08-09T00:00:00"/>
  </r>
  <r>
    <n v="1246"/>
    <n v="77"/>
    <s v="Carlotta"/>
    <s v="stephanie808@gmail.com"/>
    <x v="2"/>
    <s v="900 Block of GENEVA AV"/>
    <n v="9998350900"/>
    <d v="1996-11-18T00:00:00"/>
    <d v="2016-04-22T00:00:00"/>
  </r>
  <r>
    <n v="4527"/>
    <n v="800"/>
    <s v="Austin"/>
    <s v="dejon859@ymail.com"/>
    <x v="1"/>
    <s v="POLK ST / SUTTER ST"/>
    <n v="3715864347"/>
    <d v="1989-11-30T00:00:00"/>
    <d v="2009-06-14T00:00:00"/>
  </r>
  <r>
    <n v="3782"/>
    <n v="146"/>
    <s v="Naisha"/>
    <s v="lawrence813@gmail.com"/>
    <x v="2"/>
    <s v="MISSION ST / 9TH ST"/>
    <n v="8089653286"/>
    <d v="2000-03-28T00:00:00"/>
    <d v="2006-10-12T00:00:00"/>
  </r>
  <r>
    <n v="6225"/>
    <n v="531"/>
    <s v="Maurice"/>
    <s v="felicity667@ymail.com"/>
    <x v="0"/>
    <s v="1400 Block of HARRISON ST"/>
    <n v="9827842133"/>
    <d v="2009-11-26T00:00:00"/>
    <d v="2027-11-17T00:00:00"/>
  </r>
  <r>
    <n v="2257"/>
    <n v="503"/>
    <s v="Gabrielle"/>
    <s v="kim205@hotmail.com"/>
    <x v="2"/>
    <s v="FILLMORE ST / CALIFORNIA ST"/>
    <n v="2998991184"/>
    <d v="1998-08-06T00:00:00"/>
    <d v="2014-10-22T00:00:00"/>
  </r>
  <r>
    <n v="9177"/>
    <n v="19"/>
    <s v="Grover"/>
    <s v="morgan937@yahoo.com"/>
    <x v="1"/>
    <s v="EDDY ST / POLK ST"/>
    <n v="7591554939"/>
    <d v="2010-12-17T00:00:00"/>
    <d v="2021-01-03T00:00:00"/>
  </r>
  <r>
    <n v="8703"/>
    <n v="897"/>
    <s v="Carter"/>
    <s v="hudson500@gmail.com"/>
    <x v="0"/>
    <s v="800 Block of BRYANT ST"/>
    <n v="7320532389"/>
    <d v="1998-05-07T00:00:00"/>
    <d v="1999-04-02T00:00:00"/>
  </r>
  <r>
    <n v="3514"/>
    <n v="703"/>
    <s v="Claude"/>
    <s v="stacy454@hotmail.com"/>
    <x v="1"/>
    <s v="800 Block of OAK ST"/>
    <n v="8552082746"/>
    <d v="1986-01-29T00:00:00"/>
    <d v="1987-01-03T00:00:00"/>
  </r>
  <r>
    <n v="3089"/>
    <n v="249"/>
    <s v="Bianca"/>
    <s v="peter111@ymail.co.in"/>
    <x v="0"/>
    <s v="300 Block of LEAVENWORTH ST"/>
    <n v="8015529354"/>
    <d v="2001-08-16T00:00:00"/>
    <d v="2002-05-08T00:00:00"/>
  </r>
  <r>
    <n v="7253"/>
    <n v="360"/>
    <s v="Frank"/>
    <s v="beth644@outlook.com"/>
    <x v="0"/>
    <s v="1500 Block of WEBSTER ST"/>
    <n v="9700239171"/>
    <d v="1979-09-15T00:00:00"/>
    <d v="1994-06-30T00:00:00"/>
  </r>
  <r>
    <n v="8786"/>
    <n v="327"/>
    <s v="Marie"/>
    <s v="devon640@hotmail.com"/>
    <x v="0"/>
    <s v="1600 Block of GEARY BL"/>
    <n v="8588987011"/>
    <d v="2017-08-13T00:00:00"/>
    <d v="2027-01-14T00:00:00"/>
  </r>
  <r>
    <n v="1211"/>
    <n v="121"/>
    <s v="Neri"/>
    <s v="jonathan257@google.co.in"/>
    <x v="0"/>
    <s v="500 Block of CRESTLAKE DR"/>
    <n v="2797657807"/>
    <d v="2012-09-15T00:00:00"/>
    <d v="2015-08-22T00:00:00"/>
  </r>
  <r>
    <n v="359"/>
    <n v="614"/>
    <s v="Chelsey"/>
    <s v="benita200@yahoo.co.in"/>
    <x v="0"/>
    <s v="CALIFORNIA ST / FILLMORE ST"/>
    <n v="3420855911"/>
    <d v="1986-01-29T00:00:00"/>
    <d v="1989-04-08T00:00:00"/>
  </r>
  <r>
    <n v="2066"/>
    <n v="80"/>
    <s v="Catherine"/>
    <s v="john780@yahoo.com"/>
    <x v="2"/>
    <s v="1700 Block of STEINER ST"/>
    <n v="5965931339"/>
    <d v="2005-03-25T00:00:00"/>
    <d v="2023-09-29T00:00:00"/>
  </r>
  <r>
    <n v="4322"/>
    <n v="401"/>
    <s v="Lucien"/>
    <s v="jan805@ymail.com"/>
    <x v="0"/>
    <s v="700 Block of PERU AV"/>
    <n v="7775860985"/>
    <d v="2001-01-15T00:00:00"/>
    <d v="2006-12-29T00:00:00"/>
  </r>
  <r>
    <n v="7773"/>
    <n v="914"/>
    <s v="Aidan"/>
    <s v="robert988@google.co.in"/>
    <x v="0"/>
    <s v="100 Block of OAK ST"/>
    <n v="2945958018"/>
    <d v="1985-11-17T00:00:00"/>
    <d v="1998-11-08T00:00:00"/>
  </r>
  <r>
    <n v="6746"/>
    <n v="713"/>
    <s v="Tomeka"/>
    <s v="kaitlyn60@yahoo.com"/>
    <x v="1"/>
    <s v="HOWARD ST / 3RD ST"/>
    <n v="8157767838"/>
    <d v="1976-11-04T00:00:00"/>
    <d v="1990-12-14T00:00:00"/>
  </r>
  <r>
    <n v="6732"/>
    <n v="568"/>
    <s v="Theresa"/>
    <s v="stephan274@yahoo.co.in"/>
    <x v="0"/>
    <s v="1300 Block of MISSION ST"/>
    <n v="9712766674"/>
    <d v="1990-06-07T00:00:00"/>
    <d v="2001-04-23T00:00:00"/>
  </r>
  <r>
    <n v="805"/>
    <n v="752"/>
    <s v="Korie"/>
    <s v="emma964@gmail.com"/>
    <x v="2"/>
    <s v="400 Block of ELLIS ST"/>
    <n v="2366659988"/>
    <d v="2014-05-23T00:00:00"/>
    <d v="2016-10-05T00:00:00"/>
  </r>
  <r>
    <n v="7540"/>
    <n v="867"/>
    <s v="Misael"/>
    <s v="monica700@gmail.com"/>
    <x v="2"/>
    <s v="4900 Block of MISSION ST"/>
    <n v="2771856986"/>
    <d v="2008-08-14T00:00:00"/>
    <d v="2024-11-07T00:00:00"/>
  </r>
  <r>
    <n v="5269"/>
    <n v="980"/>
    <s v="Steven"/>
    <s v="pamala451@outlook.com"/>
    <x v="2"/>
    <s v="16TH ST / SHOTWELL ST"/>
    <n v="4717095278"/>
    <d v="2002-09-26T00:00:00"/>
    <d v="2016-06-20T00:00:00"/>
  </r>
  <r>
    <n v="8404"/>
    <n v="704"/>
    <s v="Tammi"/>
    <s v="matt620@yahoo.com"/>
    <x v="1"/>
    <s v="700 Block of STANYAN ST"/>
    <n v="6852398753"/>
    <d v="2013-11-25T00:00:00"/>
    <d v="2029-10-10T00:00:00"/>
  </r>
  <r>
    <n v="519"/>
    <n v="598"/>
    <s v="Rayburn"/>
    <s v="kristie659@hotmail.com"/>
    <x v="2"/>
    <s v="1400 Block of SACRAMENTO ST"/>
    <n v="8198842186"/>
    <d v="1986-06-20T00:00:00"/>
    <d v="1996-04-17T00:00:00"/>
  </r>
  <r>
    <n v="4060"/>
    <n v="932"/>
    <s v="Gordon"/>
    <s v="lee224@ymail.co.in"/>
    <x v="1"/>
    <s v="HARRISON ST / 6TH ST"/>
    <n v="7396097848"/>
    <d v="1985-04-08T00:00:00"/>
    <d v="1993-01-16T00:00:00"/>
  </r>
  <r>
    <n v="8860"/>
    <n v="834"/>
    <s v="Zakariya"/>
    <s v="roger478@ymail.co.in"/>
    <x v="2"/>
    <s v="LAWTON ST / 10TH AV"/>
    <n v="4508931602"/>
    <d v="1997-05-25T00:00:00"/>
    <d v="2016-06-27T00:00:00"/>
  </r>
  <r>
    <n v="7164"/>
    <n v="209"/>
    <s v="Otis"/>
    <s v="zoya623@gmail.com"/>
    <x v="2"/>
    <s v="0 Block of URANUS TR"/>
    <n v="8013342363"/>
    <d v="1981-11-18T00:00:00"/>
    <d v="1993-12-21T00:00:00"/>
  </r>
  <r>
    <n v="9792"/>
    <n v="330"/>
    <s v="Curtis"/>
    <s v="robert627@yahoo.co.in"/>
    <x v="2"/>
    <s v="300 Block of HYDE ST"/>
    <n v="4775425957"/>
    <d v="1994-09-13T00:00:00"/>
    <d v="2005-07-01T00:00:00"/>
  </r>
  <r>
    <n v="9934"/>
    <n v="138"/>
    <s v="Gabrielle"/>
    <s v="danny201@yahoo.com"/>
    <x v="2"/>
    <s v="1100 Block of SUTTER ST"/>
    <n v="2535125840"/>
    <d v="1994-03-18T00:00:00"/>
    <d v="2009-12-17T00:00:00"/>
  </r>
  <r>
    <n v="1980"/>
    <n v="981"/>
    <s v="Dani"/>
    <s v="ryker409@gmail.com"/>
    <x v="2"/>
    <s v="1900 Block of PALOU AV"/>
    <n v="5833657416"/>
    <d v="1977-03-20T00:00:00"/>
    <d v="1995-03-26T00:00:00"/>
  </r>
  <r>
    <n v="9251"/>
    <n v="130"/>
    <s v="Sadie"/>
    <s v="zelda490@yahoo.co.in"/>
    <x v="2"/>
    <s v="17TH ST / CAPP ST"/>
    <n v="5905581451"/>
    <d v="2005-10-15T00:00:00"/>
    <d v="2009-07-08T00:00:00"/>
  </r>
  <r>
    <n v="6717"/>
    <n v="685"/>
    <s v="Emma"/>
    <s v="david957@ymail.com"/>
    <x v="0"/>
    <s v="100 Block of LEAVENWORTH ST"/>
    <n v="3742557097"/>
    <d v="1974-03-11T00:00:00"/>
    <d v="1983-11-24T00:00:00"/>
  </r>
  <r>
    <n v="3622"/>
    <n v="544"/>
    <s v="Eddie"/>
    <s v="jacquelin945@yahoo.com"/>
    <x v="0"/>
    <s v="MARKET ST / POWELL ST"/>
    <n v="1157949513"/>
    <d v="2018-10-02T00:00:00"/>
    <d v="2038-12-07T00:00:00"/>
  </r>
  <r>
    <n v="8808"/>
    <n v="384"/>
    <s v="Connie"/>
    <s v="ardis505@ymail.com"/>
    <x v="2"/>
    <s v="SPEAR ST / MARKET ST"/>
    <n v="6061993877"/>
    <d v="2002-07-25T00:00:00"/>
    <d v="2014-11-03T00:00:00"/>
  </r>
  <r>
    <n v="4920"/>
    <n v="467"/>
    <s v="Ricky"/>
    <s v="scott41@hotmail.com"/>
    <x v="2"/>
    <s v="VANNESS AV / CALIFORNIA ST"/>
    <n v="7395125371"/>
    <d v="1982-08-15T00:00:00"/>
    <d v="1993-04-25T00:00:00"/>
  </r>
  <r>
    <n v="3140"/>
    <n v="112"/>
    <s v="Patrick"/>
    <s v="alexia131@outlook.com"/>
    <x v="1"/>
    <s v="100 Block of JONES ST"/>
    <n v="7624401610"/>
    <d v="2004-12-13T00:00:00"/>
    <d v="2006-08-03T00:00:00"/>
  </r>
  <r>
    <n v="8104"/>
    <n v="906"/>
    <s v="Annie"/>
    <s v="donnell940@ymail.co.in"/>
    <x v="1"/>
    <s v="0 Block of FREMONT ST"/>
    <n v="8271413320"/>
    <d v="2012-04-29T00:00:00"/>
    <d v="2023-01-22T00:00:00"/>
  </r>
  <r>
    <n v="2208"/>
    <n v="609"/>
    <s v="Elvia"/>
    <s v="trent560@google.co.in"/>
    <x v="2"/>
    <s v="300 Block of 14TH ST"/>
    <n v="6202223720"/>
    <d v="1993-10-07T00:00:00"/>
    <d v="2002-03-11T00:00:00"/>
  </r>
  <r>
    <n v="7043"/>
    <n v="379"/>
    <s v="Laurette"/>
    <s v="gerald85@google.co.in"/>
    <x v="2"/>
    <s v="HAROLD AV / BRUCE AV"/>
    <n v="8194423563"/>
    <d v="2003-07-11T00:00:00"/>
    <d v="2011-07-09T00:00:00"/>
  </r>
  <r>
    <n v="7485"/>
    <n v="357"/>
    <s v="Austin"/>
    <s v="zakariya835@yahoo.com"/>
    <x v="2"/>
    <s v="600 Block of TOWNSEND ST"/>
    <n v="8529931415"/>
    <d v="1979-09-07T00:00:00"/>
    <d v="1982-05-27T00:00:00"/>
  </r>
  <r>
    <n v="1748"/>
    <n v="364"/>
    <s v="Willie"/>
    <s v="artie206@ymail.com"/>
    <x v="0"/>
    <s v="0 Block of POWELL ST"/>
    <n v="4033094166"/>
    <d v="2013-11-11T00:00:00"/>
    <d v="2022-09-22T00:00:00"/>
  </r>
  <r>
    <n v="9968"/>
    <n v="69"/>
    <s v="Diana"/>
    <s v="ryan128@yahoo.com"/>
    <x v="2"/>
    <s v="1200 Block of IRVING ST"/>
    <n v="1840361778"/>
    <d v="1975-08-10T00:00:00"/>
    <d v="1986-06-30T00:00:00"/>
  </r>
  <r>
    <n v="5330"/>
    <n v="973"/>
    <s v="Amelia"/>
    <s v="albertha398@ymail.com"/>
    <x v="2"/>
    <s v="TARAVAL ST / 48TH AV"/>
    <n v="5888927246"/>
    <d v="2008-12-02T00:00:00"/>
    <d v="2026-03-24T00:00:00"/>
  </r>
  <r>
    <n v="2183"/>
    <n v="455"/>
    <s v="Dennis"/>
    <s v="carolyn538@yahoo.co.in"/>
    <x v="0"/>
    <s v="7TH ST / MISSION ST"/>
    <n v="1146373455"/>
    <d v="1974-10-08T00:00:00"/>
    <d v="1988-07-09T00:00:00"/>
  </r>
  <r>
    <n v="2182"/>
    <n v="247"/>
    <s v="Paige"/>
    <s v="ilana40@ymail.co.in"/>
    <x v="2"/>
    <s v="EDDY ST / DIVISADERO ST"/>
    <n v="4951091066"/>
    <d v="1971-01-02T00:00:00"/>
    <d v="1982-09-13T00:00:00"/>
  </r>
  <r>
    <n v="1087"/>
    <n v="491"/>
    <s v="Lydia"/>
    <s v="christa254@gmail.com"/>
    <x v="1"/>
    <s v="EDDY ST / JONES ST"/>
    <n v="3384176833"/>
    <d v="2008-04-19T00:00:00"/>
    <d v="2021-08-19T00:00:00"/>
  </r>
  <r>
    <n v="4296"/>
    <n v="826"/>
    <s v="Kandace"/>
    <s v="bobby84@yahoo.com"/>
    <x v="0"/>
    <s v="2100 Block of POLK ST"/>
    <n v="7174320820"/>
    <d v="2013-08-01T00:00:00"/>
    <d v="2024-06-08T00:00:00"/>
  </r>
  <r>
    <n v="9784"/>
    <n v="400"/>
    <s v="Tianna"/>
    <s v="laurence971@yahoo.co.in"/>
    <x v="0"/>
    <s v="SANSOME ST / CHESTNUT ST"/>
    <n v="2668150446"/>
    <d v="2006-01-15T00:00:00"/>
    <d v="2020-03-04T00:00:00"/>
  </r>
  <r>
    <n v="6210"/>
    <n v="271"/>
    <s v="Roxanne"/>
    <s v="trevon752@yahoo.co.in"/>
    <x v="2"/>
    <s v="1500 Block of HUDSON AV"/>
    <n v="5992525888"/>
    <d v="2010-06-24T00:00:00"/>
    <d v="2029-11-03T00:00:00"/>
  </r>
  <r>
    <n v="5781"/>
    <n v="110"/>
    <s v="Hellen"/>
    <s v="jason341@yahoo.com"/>
    <x v="2"/>
    <s v="1200 Block of MCALLISTER ST"/>
    <n v="5391751398"/>
    <d v="2013-11-11T00:00:00"/>
    <d v="2022-07-31T00:00:00"/>
  </r>
  <r>
    <n v="8306"/>
    <n v="277"/>
    <s v="Zoie"/>
    <s v="ramona899@yahoo.com"/>
    <x v="2"/>
    <s v="16TH ST / MISSION ST"/>
    <n v="4305011101"/>
    <d v="2010-05-14T00:00:00"/>
    <d v="2017-07-23T00:00:00"/>
  </r>
  <r>
    <n v="3270"/>
    <n v="85"/>
    <s v="George"/>
    <s v="harvey871@ymail.co.in"/>
    <x v="2"/>
    <s v="2200 Block of 14TH AV"/>
    <n v="3253132607"/>
    <d v="1998-09-20T00:00:00"/>
    <d v="2018-10-29T00:00:00"/>
  </r>
  <r>
    <n v="6787"/>
    <n v="863"/>
    <s v="Genesis"/>
    <s v="ericka392@hotmail.com"/>
    <x v="1"/>
    <s v="GOLDEN GATE AV / FILLMORE ST"/>
    <n v="3282200761"/>
    <d v="2000-11-20T00:00:00"/>
    <d v="2008-12-13T00:00:00"/>
  </r>
  <r>
    <n v="3733"/>
    <n v="731"/>
    <s v="Reymundo"/>
    <s v="scott810@ymail.co.in"/>
    <x v="0"/>
    <s v="3000 Block of 23RD ST"/>
    <n v="8831717023"/>
    <d v="1980-04-20T00:00:00"/>
    <d v="1986-04-18T00:00:00"/>
  </r>
  <r>
    <n v="207"/>
    <n v="638"/>
    <s v="Boyd"/>
    <s v="shirley751@gmail.com"/>
    <x v="2"/>
    <s v="1500 Block of MCALLISTER ST"/>
    <n v="6274955877"/>
    <d v="2017-05-21T00:00:00"/>
    <d v="2023-12-15T00:00:00"/>
  </r>
  <r>
    <n v="3"/>
    <n v="275"/>
    <s v="Janelle"/>
    <s v="nevaeh593@outlook.com"/>
    <x v="0"/>
    <s v="OAK ST / FILLMORE ST"/>
    <n v="9875661422"/>
    <d v="1994-04-02T00:00:00"/>
    <d v="2004-01-16T00:00:00"/>
  </r>
  <r>
    <n v="1896"/>
    <n v="278"/>
    <s v="Bryn"/>
    <s v="rayburn250@yahoo.co.in"/>
    <x v="2"/>
    <s v="JOHNFKENNEDY DR / TRANSVERSE DR"/>
    <n v="9976580262"/>
    <d v="1977-09-29T00:00:00"/>
    <d v="1987-01-10T00:00:00"/>
  </r>
  <r>
    <n v="9631"/>
    <n v="948"/>
    <s v="Eriana"/>
    <s v="rayburn258@gmail.com"/>
    <x v="2"/>
    <s v="MISSION ST / 20TH ST"/>
    <n v="7191264003"/>
    <d v="2011-01-22T00:00:00"/>
    <d v="2016-10-11T00:00:00"/>
  </r>
  <r>
    <n v="3132"/>
    <n v="912"/>
    <s v="Bayley"/>
    <s v="sharyn974@ymail.co.in"/>
    <x v="2"/>
    <s v="900 Block of HAYES ST"/>
    <n v="3477191930"/>
    <d v="1977-09-02T00:00:00"/>
    <d v="1979-03-18T00:00:00"/>
  </r>
  <r>
    <n v="1202"/>
    <n v="426"/>
    <s v="Chasity"/>
    <s v="leslie740@ymail.co.in"/>
    <x v="0"/>
    <s v="600 Block of PAGE ST"/>
    <n v="4935174932"/>
    <d v="2007-11-04T00:00:00"/>
    <d v="2025-01-06T00:00:00"/>
  </r>
  <r>
    <n v="8834"/>
    <n v="735"/>
    <s v="Dejon"/>
    <s v="ericka359@ymail.com"/>
    <x v="0"/>
    <s v="0 Block of WAVERLY PL"/>
    <n v="6582738747"/>
    <d v="1988-04-12T00:00:00"/>
    <d v="2002-07-22T00:00:00"/>
  </r>
  <r>
    <n v="1201"/>
    <n v="666"/>
    <s v="Sydney"/>
    <s v="curtis682@hotmail.com"/>
    <x v="0"/>
    <s v="MARKET ST / 3RD ST"/>
    <n v="7050577792"/>
    <d v="1988-01-24T00:00:00"/>
    <d v="2007-06-21T00:00:00"/>
  </r>
  <r>
    <n v="2573"/>
    <n v="888"/>
    <s v="Bernadine"/>
    <s v="alessia799@hotmail.com"/>
    <x v="0"/>
    <s v="1000 Block of CONNECTICUT ST"/>
    <n v="8241842420"/>
    <d v="2008-08-09T00:00:00"/>
    <d v="2010-06-12T00:00:00"/>
  </r>
  <r>
    <n v="6759"/>
    <n v="310"/>
    <s v="Julianna"/>
    <s v="bridgett374@yahoo.com"/>
    <x v="0"/>
    <s v="800 Block of NORTHPOINT ST"/>
    <n v="2604037592"/>
    <d v="1972-04-24T00:00:00"/>
    <d v="1982-03-12T00:00:00"/>
  </r>
  <r>
    <n v="2601"/>
    <n v="43"/>
    <s v="Gwendolyn"/>
    <s v="kelly848@hotmail.com"/>
    <x v="1"/>
    <s v="100 Block of 3RD ST"/>
    <n v="9380507727"/>
    <d v="1982-09-06T00:00:00"/>
    <d v="1995-06-11T00:00:00"/>
  </r>
  <r>
    <n v="2656"/>
    <n v="722"/>
    <s v="Maurice"/>
    <s v="francis214@hotmail.com"/>
    <x v="1"/>
    <s v="100 Block of TURQUOISE WY"/>
    <n v="4722321429"/>
    <d v="1982-03-23T00:00:00"/>
    <d v="1997-04-13T00:00:00"/>
  </r>
  <r>
    <n v="9645"/>
    <n v="233"/>
    <s v="Muriel"/>
    <s v="stephania835@gmail.com"/>
    <x v="1"/>
    <s v="1100 Block of SUTTER ST"/>
    <n v="9598036922"/>
    <d v="1999-06-04T00:00:00"/>
    <d v="2015-12-24T00:00:00"/>
  </r>
  <r>
    <n v="584"/>
    <n v="392"/>
    <s v="Marie"/>
    <s v="zella692@yahoo.co.in"/>
    <x v="1"/>
    <s v="900 Block of GEARY ST"/>
    <n v="2677043411"/>
    <d v="1976-12-15T00:00:00"/>
    <d v="1978-12-15T00:00:00"/>
  </r>
  <r>
    <n v="2121"/>
    <n v="527"/>
    <s v="Holli"/>
    <s v="tiffany386@ymail.com"/>
    <x v="1"/>
    <s v="HAIGHT ST / MARKET ST"/>
    <n v="4336869761"/>
    <d v="1973-11-27T00:00:00"/>
    <d v="1981-10-16T00:00:00"/>
  </r>
  <r>
    <n v="2142"/>
    <n v="767"/>
    <s v="Rory"/>
    <s v="bernard448@google.co.in"/>
    <x v="0"/>
    <s v="MISSION ST / RUSSIA AV"/>
    <n v="3463358376"/>
    <d v="1973-09-07T00:00:00"/>
    <d v="1976-10-14T00:00:00"/>
  </r>
  <r>
    <n v="2396"/>
    <n v="650"/>
    <s v="Miley"/>
    <s v="parth128@gmail.com"/>
    <x v="2"/>
    <s v="19TH ST / YORK ST"/>
    <n v="6083580617"/>
    <d v="1984-10-03T00:00:00"/>
    <d v="1991-03-16T00:00:00"/>
  </r>
  <r>
    <n v="8747"/>
    <n v="908"/>
    <s v="Trey"/>
    <s v="arlene95@ymail.co.in"/>
    <x v="2"/>
    <s v="GEARY ST / STOCKTON ST"/>
    <n v="3087180828"/>
    <d v="2006-01-15T00:00:00"/>
    <d v="2024-07-28T00:00:00"/>
  </r>
  <r>
    <n v="4142"/>
    <n v="955"/>
    <s v="Debora"/>
    <s v="ronnie261@ymail.co.in"/>
    <x v="2"/>
    <s v="700 Block of 14TH ST"/>
    <n v="1771412315"/>
    <d v="1977-09-29T00:00:00"/>
    <d v="1992-07-18T00:00:00"/>
  </r>
  <r>
    <n v="9770"/>
    <n v="106"/>
    <s v="Sonja"/>
    <s v="anne892@hotmail.com"/>
    <x v="1"/>
    <s v="OAKDALE AV / SELBY ST"/>
    <n v="7962531995"/>
    <d v="2006-08-19T00:00:00"/>
    <d v="2013-01-07T00:00:00"/>
  </r>
  <r>
    <n v="2593"/>
    <n v="410"/>
    <s v="Willie"/>
    <s v="kathleen439@outlook.com"/>
    <x v="1"/>
    <s v="100 Block of BROOKDALE AV"/>
    <n v="5212165773"/>
    <d v="2013-03-10T00:00:00"/>
    <d v="2032-07-12T00:00:00"/>
  </r>
  <r>
    <n v="9807"/>
    <n v="311"/>
    <s v="Max"/>
    <s v="jalen33@yahoo.com"/>
    <x v="2"/>
    <s v="DUNCAN ST / DOUGLASS ST"/>
    <n v="1106944265"/>
    <d v="2005-03-25T00:00:00"/>
    <d v="2019-09-24T00:00:00"/>
  </r>
  <r>
    <n v="2525"/>
    <n v="830"/>
    <s v="Danielle"/>
    <s v="jensen191@ymail.co.in"/>
    <x v="0"/>
    <s v="500 Block of JOHNFKENNEDY DR"/>
    <n v="9484650144"/>
    <d v="2010-06-24T00:00:00"/>
    <d v="2026-11-19T00:00:00"/>
  </r>
  <r>
    <n v="1724"/>
    <n v="805"/>
    <s v="Caitlin"/>
    <s v="stanley922@ymail.co.in"/>
    <x v="0"/>
    <s v="2100 Block of 24TH AV"/>
    <n v="5023276687"/>
    <d v="1983-10-29T00:00:00"/>
    <d v="1987-08-30T00:00:00"/>
  </r>
  <r>
    <n v="7146"/>
    <n v="351"/>
    <s v="Enrique"/>
    <s v="stanley112@outlook.com"/>
    <x v="1"/>
    <s v="900 Block of MARKET ST"/>
    <n v="2048989791"/>
    <d v="2013-11-11T00:00:00"/>
    <d v="2026-11-21T00:00:00"/>
  </r>
  <r>
    <n v="563"/>
    <n v="529"/>
    <s v="Brenda"/>
    <s v="pamela639@google.co.in"/>
    <x v="2"/>
    <s v="CHESTNUT ST / COLUMBUS AV"/>
    <n v="8133737988"/>
    <d v="1975-06-12T00:00:00"/>
    <d v="1983-01-10T00:00:00"/>
  </r>
  <r>
    <n v="7771"/>
    <n v="52"/>
    <s v="Andre"/>
    <s v="isabela532@hotmail.com"/>
    <x v="2"/>
    <s v="200 Block of 9TH ST"/>
    <n v="3262621948"/>
    <d v="2002-11-14T00:00:00"/>
    <d v="2022-12-23T00:00:00"/>
  </r>
  <r>
    <n v="4789"/>
    <n v="30"/>
    <s v="Eunice"/>
    <s v="tiffani333@outlook.com"/>
    <x v="0"/>
    <s v="700 Block of MARKET ST"/>
    <n v="3426943865"/>
    <d v="2016-11-27T00:00:00"/>
    <d v="2029-06-20T00:00:00"/>
  </r>
  <r>
    <n v="3221"/>
    <n v="421"/>
    <s v="Johnny"/>
    <s v="ora822@outlook.com"/>
    <x v="2"/>
    <s v="300 Block of ATHENS ST"/>
    <n v="7803854441"/>
    <d v="2002-06-24T00:00:00"/>
    <d v="2014-01-04T00:00:00"/>
  </r>
  <r>
    <n v="5197"/>
    <n v="696"/>
    <s v="Christa"/>
    <s v="crystal579@outlook.com"/>
    <x v="0"/>
    <s v="27TH AV / LAKE ST"/>
    <n v="9770768694"/>
    <d v="1995-11-23T00:00:00"/>
    <d v="2000-06-04T00:00:00"/>
  </r>
  <r>
    <n v="8183"/>
    <n v="788"/>
    <s v="Wilbur"/>
    <s v="todd405@ymail.co.in"/>
    <x v="2"/>
    <s v="2400 Block of MARKET ST"/>
    <n v="2496040176"/>
    <d v="2011-05-14T00:00:00"/>
    <d v="2013-09-11T00:00:00"/>
  </r>
  <r>
    <n v="1126"/>
    <n v="590"/>
    <s v="Steve"/>
    <s v="frederick409@outlook.com"/>
    <x v="1"/>
    <s v="7TH ST / MARKET ST"/>
    <n v="5597753640"/>
    <d v="2002-07-25T00:00:00"/>
    <d v="2010-12-12T00:00:00"/>
  </r>
  <r>
    <n v="4899"/>
    <n v="417"/>
    <s v="Ronnie"/>
    <s v="makala843@ymail.com"/>
    <x v="0"/>
    <s v="1000 Block of BUSH ST"/>
    <n v="6624913103"/>
    <d v="2009-09-25T00:00:00"/>
    <d v="2023-03-16T00:00:00"/>
  </r>
  <r>
    <n v="4732"/>
    <n v="635"/>
    <s v="Julie"/>
    <s v="wayne473@gmail.com"/>
    <x v="0"/>
    <s v="1300 Block of HAIGHT ST"/>
    <n v="2676477272"/>
    <d v="1980-05-07T00:00:00"/>
    <d v="1987-10-18T00:00:00"/>
  </r>
  <r>
    <n v="4103"/>
    <n v="549"/>
    <s v="Paola"/>
    <s v="bart400@outlook.com"/>
    <x v="0"/>
    <s v="700 Block of POST ST"/>
    <n v="7164606551"/>
    <d v="1972-10-26T00:00:00"/>
    <d v="1989-12-22T00:00:00"/>
  </r>
  <r>
    <n v="7861"/>
    <n v="877"/>
    <s v="Shemar"/>
    <s v="leighann675@gmail.com"/>
    <x v="1"/>
    <s v="1000 Block of INGERSON AV"/>
    <n v="6448120894"/>
    <d v="2006-01-15T00:00:00"/>
    <d v="2020-05-08T00:00:00"/>
  </r>
  <r>
    <n v="7764"/>
    <n v="690"/>
    <s v="Albert"/>
    <s v="christina573@hotmail.com"/>
    <x v="1"/>
    <s v="0 Block of STONEYBROOK AV"/>
    <n v="8065274712"/>
    <d v="2010-11-04T00:00:00"/>
    <d v="2015-03-27T00:00:00"/>
  </r>
  <r>
    <n v="5345"/>
    <n v="164"/>
    <s v="Kyleigh"/>
    <s v="edith189@ymail.co.in"/>
    <x v="1"/>
    <s v="3900 Block of MISSION ST"/>
    <n v="8636405460"/>
    <d v="1997-05-19T00:00:00"/>
    <d v="2008-01-13T00:00:00"/>
  </r>
  <r>
    <n v="6191"/>
    <n v="279"/>
    <s v="Julianna"/>
    <s v="milburn442@hotmail.com"/>
    <x v="2"/>
    <s v="300 Block of 6TH AV"/>
    <n v="7478765147"/>
    <d v="1981-11-18T00:00:00"/>
    <d v="1989-04-20T00:00:00"/>
  </r>
  <r>
    <n v="310"/>
    <n v="574"/>
    <s v="Michaela"/>
    <s v="loren171@gmail.com"/>
    <x v="0"/>
    <s v="2000 Block of MISSION ST"/>
    <n v="5704304288"/>
    <d v="2005-10-06T00:00:00"/>
    <d v="2021-04-11T00:00:00"/>
  </r>
  <r>
    <n v="3095"/>
    <n v="222"/>
    <s v="Stefania"/>
    <s v="zoie905@gmail.com"/>
    <x v="2"/>
    <s v="EDDY ST / LARKIN ST"/>
    <n v="7239777917"/>
    <d v="1972-03-12T00:00:00"/>
    <d v="1989-11-27T00:00:00"/>
  </r>
  <r>
    <n v="2159"/>
    <n v="640"/>
    <s v="Nigel"/>
    <s v="coleman372@yahoo.co.in"/>
    <x v="2"/>
    <s v="SUTTER ST / FRANKLIN ST"/>
    <n v="2543703845"/>
    <d v="2016-10-11T00:00:00"/>
    <d v="2027-08-11T00:00:00"/>
  </r>
  <r>
    <n v="3569"/>
    <n v="896"/>
    <s v="Mavis"/>
    <s v="jennifer84@gmail.com"/>
    <x v="2"/>
    <s v="700 Block of CABRILLO ST"/>
    <n v="6104073082"/>
    <d v="2016-11-01T00:00:00"/>
    <d v="2021-07-18T00:00:00"/>
  </r>
  <r>
    <n v="5958"/>
    <n v="318"/>
    <s v="Todd"/>
    <s v="jensen157@gmail.com"/>
    <x v="2"/>
    <s v="COLUMBUS AV / CHESTNUT ST"/>
    <n v="5160860537"/>
    <d v="1974-05-31T00:00:00"/>
    <d v="1987-07-12T00:00:00"/>
  </r>
  <r>
    <n v="1275"/>
    <n v="953"/>
    <s v="Marion"/>
    <s v="cristina330@ymail.com"/>
    <x v="2"/>
    <s v="5TH ST / TOWNSEND ST"/>
    <n v="2792956542"/>
    <d v="2000-03-04T00:00:00"/>
    <d v="2016-01-28T00:00:00"/>
  </r>
  <r>
    <n v="6357"/>
    <n v="681"/>
    <s v="Adrianna"/>
    <s v="annamaria542@ymail.co.in"/>
    <x v="2"/>
    <s v="100 Block of EDDY ST"/>
    <n v="3676237077"/>
    <d v="2009-01-13T00:00:00"/>
    <d v="2020-01-22T00:00:00"/>
  </r>
  <r>
    <n v="4551"/>
    <n v="972"/>
    <s v="Jaimee"/>
    <s v="jennie676@gmail.com"/>
    <x v="1"/>
    <s v="OAKDALE AV / RANKIN ST"/>
    <n v="2375791511"/>
    <d v="2009-05-31T00:00:00"/>
    <d v="2023-09-25T00:00:00"/>
  </r>
  <r>
    <n v="4252"/>
    <n v="407"/>
    <s v="Joe"/>
    <s v="eldon965@gmail.com"/>
    <x v="0"/>
    <s v="SILVER AV / BOYLSTON ST"/>
    <n v="1578883625"/>
    <d v="1989-08-09T00:00:00"/>
    <d v="2007-08-14T00:00:00"/>
  </r>
  <r>
    <n v="2096"/>
    <n v="226"/>
    <s v="Jennifer"/>
    <s v="tammi464@google.co.in"/>
    <x v="0"/>
    <s v="100 Block of MINNA ST"/>
    <n v="3365326918"/>
    <d v="1985-11-24T00:00:00"/>
    <d v="1994-09-21T00:00:00"/>
  </r>
  <r>
    <n v="5209"/>
    <n v="762"/>
    <s v="Peyton"/>
    <s v="elise537@google.co.in"/>
    <x v="2"/>
    <s v="500 Block of 2ND ST"/>
    <n v="8798033999"/>
    <d v="2019-09-21T00:00:00"/>
    <d v="2025-08-19T00:00:00"/>
  </r>
  <r>
    <n v="9271"/>
    <n v="872"/>
    <s v="Joel"/>
    <s v="twanna51@outlook.com"/>
    <x v="2"/>
    <s v="POWELL ST / GEARY ST"/>
    <n v="5734730611"/>
    <d v="2000-03-04T00:00:00"/>
    <d v="2014-12-07T00:00:00"/>
  </r>
  <r>
    <n v="6772"/>
    <n v="473"/>
    <s v="Chasity"/>
    <s v="dawn379@gmail.com"/>
    <x v="1"/>
    <s v="100 Block of TUCKER AV"/>
    <n v="7600088539"/>
    <d v="1976-04-29T00:00:00"/>
    <d v="1994-07-05T00:00:00"/>
  </r>
  <r>
    <n v="4628"/>
    <n v="248"/>
    <s v="Darrel"/>
    <s v="gael721@hotmail.com"/>
    <x v="2"/>
    <s v="2300 Block of BUCHANAN ST"/>
    <n v="5946963380"/>
    <d v="2010-06-16T00:00:00"/>
    <d v="2020-05-12T00:00:00"/>
  </r>
  <r>
    <n v="3853"/>
    <n v="416"/>
    <s v="Frank"/>
    <s v="joao478@ymail.co.in"/>
    <x v="2"/>
    <s v="TARAVAL ST / 44TH AV"/>
    <n v="2407798660"/>
    <d v="2011-09-16T00:00:00"/>
    <d v="2025-12-19T00:00:00"/>
  </r>
  <r>
    <n v="515"/>
    <n v="425"/>
    <s v="Christina"/>
    <s v="muriel437@yahoo.com"/>
    <x v="1"/>
    <s v="1ST ST / MISSION ST"/>
    <n v="3644687016"/>
    <d v="2017-06-04T00:00:00"/>
    <d v="2019-12-09T00:00:00"/>
  </r>
  <r>
    <n v="7513"/>
    <n v="435"/>
    <s v="Bruno"/>
    <s v="valeria27@ymail.com"/>
    <x v="1"/>
    <s v="0 Block of STOCKTON ST"/>
    <n v="1848195986"/>
    <d v="1995-06-07T00:00:00"/>
    <d v="2009-07-05T00:00:00"/>
  </r>
  <r>
    <n v="9030"/>
    <n v="370"/>
    <s v="Fabiola"/>
    <s v="yasmeen6@outlook.com"/>
    <x v="0"/>
    <s v="100 Block of HYDE ST"/>
    <n v="5755404369"/>
    <d v="1998-06-14T00:00:00"/>
    <d v="2016-04-26T00:00:00"/>
  </r>
  <r>
    <n v="2378"/>
    <n v="406"/>
    <s v="Lucien"/>
    <s v="cecilia196@hotmail.com"/>
    <x v="0"/>
    <s v="MASON ST / TURK ST"/>
    <n v="2705083615"/>
    <d v="1988-08-04T00:00:00"/>
    <d v="2007-05-20T00:00:00"/>
  </r>
  <r>
    <n v="5894"/>
    <n v="976"/>
    <s v="Laverne"/>
    <s v="brent496@ymail.co.in"/>
    <x v="0"/>
    <s v="4400 Block of 3RD ST"/>
    <n v="2287296780"/>
    <d v="2013-03-10T00:00:00"/>
    <d v="2014-01-06T00:00:00"/>
  </r>
  <r>
    <n v="7587"/>
    <n v="349"/>
    <s v="Joseph"/>
    <s v="gray853@yahoo.co.in"/>
    <x v="0"/>
    <s v="100 Block of MARIETTA DR"/>
    <n v="7152577292"/>
    <d v="2012-05-20T00:00:00"/>
    <d v="2017-11-27T00:00:00"/>
  </r>
  <r>
    <n v="1424"/>
    <n v="595"/>
    <s v="George"/>
    <s v="kenny233@hotmail.com"/>
    <x v="2"/>
    <s v="1000 Block of FOLSOM ST"/>
    <n v="5818539801"/>
    <d v="1984-05-18T00:00:00"/>
    <d v="2000-03-15T00:00:00"/>
  </r>
  <r>
    <n v="5214"/>
    <n v="366"/>
    <s v="Velma"/>
    <s v="jasmine269@hotmail.com"/>
    <x v="2"/>
    <s v="1300 Block of MARKET ST"/>
    <n v="5684234865"/>
    <d v="1971-06-23T00:00:00"/>
    <d v="1975-06-04T00:00:00"/>
  </r>
  <r>
    <n v="8249"/>
    <n v="39"/>
    <s v="Christy"/>
    <s v="kelly404@gmail.com"/>
    <x v="2"/>
    <s v="200 Block of RALSTON ST"/>
    <n v="8687515154"/>
    <d v="1995-07-13T00:00:00"/>
    <d v="2009-08-11T00:00:00"/>
  </r>
  <r>
    <n v="3172"/>
    <n v="978"/>
    <s v="Catherine"/>
    <s v="alysha459@ymail.co.in"/>
    <x v="0"/>
    <s v="100 Block of SANBUENAVENTURA WY"/>
    <n v="9719226221"/>
    <d v="1980-07-17T00:00:00"/>
    <d v="1982-04-29T00:00:00"/>
  </r>
  <r>
    <n v="5489"/>
    <n v="623"/>
    <s v="Lita"/>
    <s v="rashawn68@hotmail.com"/>
    <x v="2"/>
    <s v="1400 Block of BROADWAY ST"/>
    <n v="4582180805"/>
    <d v="1976-12-15T00:00:00"/>
    <d v="1985-06-12T00:00:00"/>
  </r>
  <r>
    <n v="2037"/>
    <n v="751"/>
    <s v="Stephon"/>
    <s v="rita822@google.co.in"/>
    <x v="1"/>
    <s v="1300 Block of FRANKLIN ST"/>
    <n v="1731496685"/>
    <d v="2010-06-24T00:00:00"/>
    <d v="2016-03-14T00:00:00"/>
  </r>
  <r>
    <n v="2401"/>
    <n v="899"/>
    <s v="Demetrius"/>
    <s v="jaime171@hotmail.com"/>
    <x v="1"/>
    <s v="1000 Block of HYDE ST"/>
    <n v="2656568705"/>
    <d v="1972-03-09T00:00:00"/>
    <d v="1982-07-14T00:00:00"/>
  </r>
  <r>
    <n v="1303"/>
    <n v="396"/>
    <s v="Evan"/>
    <s v="debora90@gmail.com"/>
    <x v="0"/>
    <s v="2000 Block of MISSION ST"/>
    <n v="2383254556"/>
    <d v="1982-04-30T00:00:00"/>
    <d v="1996-11-26T00:00:00"/>
  </r>
  <r>
    <n v="6798"/>
    <n v="792"/>
    <s v="Rita"/>
    <s v="jan949@yahoo.co.in"/>
    <x v="0"/>
    <s v="800 Block of MOSCOW ST"/>
    <n v="3546706958"/>
    <d v="2001-06-02T00:00:00"/>
    <d v="2014-01-08T00:00:00"/>
  </r>
  <r>
    <n v="9917"/>
    <n v="808"/>
    <s v="Franklin"/>
    <s v="van725@yahoo.com"/>
    <x v="1"/>
    <s v="NORTHPOINT ST / MASON ST"/>
    <n v="4148247171"/>
    <d v="2014-04-17T00:00:00"/>
    <d v="2033-12-04T00:00:00"/>
  </r>
  <r>
    <n v="2969"/>
    <n v="903"/>
    <s v="Dianne"/>
    <s v="jalen271@gmail.com"/>
    <x v="2"/>
    <s v="900 Block of NATOMA ST"/>
    <n v="8158241511"/>
    <d v="2013-11-25T00:00:00"/>
    <d v="2017-05-01T00:00:00"/>
  </r>
  <r>
    <n v="8737"/>
    <n v="335"/>
    <s v="Mickey"/>
    <s v="samual419@outlook.com"/>
    <x v="2"/>
    <s v="LINCOLN WY / 45TH AV"/>
    <n v="1345806313"/>
    <d v="1984-10-19T00:00:00"/>
    <d v="1996-07-15T00:00:00"/>
  </r>
  <r>
    <n v="2104"/>
    <n v="784"/>
    <s v="Amy"/>
    <s v="holli358@ymail.com"/>
    <x v="1"/>
    <s v="UNION ST / LAGUNA ST"/>
    <n v="9076432313"/>
    <d v="1994-06-06T00:00:00"/>
    <d v="2008-05-24T00:00:00"/>
  </r>
  <r>
    <n v="1702"/>
    <n v="683"/>
    <s v="Eileen"/>
    <s v="latasha554@ymail.com"/>
    <x v="1"/>
    <s v="500 Block of HOLLOWAY AV"/>
    <n v="6507962797"/>
    <d v="2010-08-18T00:00:00"/>
    <d v="2026-12-26T00:00:00"/>
  </r>
  <r>
    <n v="8933"/>
    <n v="536"/>
    <s v="Stanley"/>
    <s v="alexia103@ymail.com"/>
    <x v="2"/>
    <s v="MARKET ST / 4TH ST"/>
    <n v="5130575428"/>
    <d v="2009-08-05T00:00:00"/>
    <d v="2014-10-28T00:00:00"/>
  </r>
  <r>
    <n v="3624"/>
    <n v="142"/>
    <s v="Douglas"/>
    <s v="beth30@yahoo.co.in"/>
    <x v="0"/>
    <s v="1100 Block of MASONIC AV"/>
    <n v="7652369372"/>
    <d v="2017-05-03T00:00:00"/>
    <d v="2022-09-08T00:00:00"/>
  </r>
  <r>
    <n v="4892"/>
    <n v="617"/>
    <s v="Jill"/>
    <s v="valencia714@yahoo.co.in"/>
    <x v="1"/>
    <s v="14TH ST / VALENCIA ST"/>
    <n v="9062287896"/>
    <d v="1990-08-14T00:00:00"/>
    <d v="1993-12-07T00:00:00"/>
  </r>
</pivotCacheRecords>
</file>

<file path=xl/pivotCache/pivotCacheRecords2.xml><?xml version="1.0" encoding="utf-8"?>
<pivotCacheRecords xmlns="http://schemas.openxmlformats.org/spreadsheetml/2006/main" xmlns:r="http://schemas.openxmlformats.org/officeDocument/2006/relationships" count="200">
  <r>
    <n v="690"/>
    <n v="230"/>
    <s v="Healthcare"/>
    <s v="Domestic"/>
    <x v="0"/>
    <n v="553"/>
    <n v="1210"/>
    <s v="1800 Block of 26TH ST"/>
    <s v="1200 Block of JACKSON ST"/>
    <s v="HEAVY"/>
    <n v="30113"/>
    <n v="52693"/>
    <n v="0.57148008274343842"/>
  </r>
  <r>
    <n v="933"/>
    <n v="3189"/>
    <s v="Healthcare"/>
    <s v="International"/>
    <x v="1"/>
    <n v="810"/>
    <n v="1114"/>
    <s v="2600 Block of ALEMANY BL"/>
    <s v="700 Block of HAMPSHIRE ST"/>
    <s v="HEAVY"/>
    <n v="29852"/>
    <n v="52680"/>
    <n v="0.56666666666666665"/>
  </r>
  <r>
    <n v="261"/>
    <n v="2216"/>
    <s v="Luggage"/>
    <s v="Domestic"/>
    <x v="1"/>
    <n v="994"/>
    <n v="1020"/>
    <s v="BARTLETT ST / 23RD ST"/>
    <s v="500 Block of HAIGHT ST"/>
    <s v="HEAVY"/>
    <n v="28232"/>
    <n v="49344"/>
    <n v="0.57214656290531773"/>
  </r>
  <r>
    <n v="445"/>
    <n v="1904"/>
    <s v="Home Furnishing"/>
    <s v="Domestic"/>
    <x v="1"/>
    <n v="598"/>
    <n v="1351"/>
    <s v="1300 Block of 7TH AV"/>
    <s v="300 Block of 9TH ST"/>
    <s v="HEAVY"/>
    <n v="28232"/>
    <n v="49344"/>
    <n v="0.57214656290531773"/>
  </r>
  <r>
    <n v="722"/>
    <n v="7342"/>
    <s v="Electronics"/>
    <s v="International"/>
    <x v="1"/>
    <n v="412"/>
    <n v="566"/>
    <s v="0 Block of EUREKA ST"/>
    <s v="1800 Block of VANNESS AV"/>
    <s v="LIGHT"/>
    <n v="29852"/>
    <n v="52680"/>
    <n v="0.56666666666666665"/>
  </r>
  <r>
    <n v="129"/>
    <n v="7633"/>
    <s v="Food and Beverages"/>
    <s v="Domestic"/>
    <x v="0"/>
    <n v="379"/>
    <n v="590"/>
    <s v="700 Block of VANNESS AV"/>
    <s v="500 Block of LEAVENWORTH ST"/>
    <s v="LIGHT"/>
    <n v="30113"/>
    <n v="52693"/>
    <n v="0.57148008274343842"/>
  </r>
  <r>
    <n v="489"/>
    <n v="2154"/>
    <s v="Fashion"/>
    <s v="Domestic"/>
    <x v="0"/>
    <n v="892"/>
    <n v="1407"/>
    <s v="200 Block of BERRY ST"/>
    <s v="CARROLL AV / JENNINGS ST"/>
    <s v="HEAVY"/>
    <n v="30113"/>
    <n v="52693"/>
    <n v="0.57148008274343842"/>
  </r>
  <r>
    <n v="165"/>
    <n v="5543"/>
    <s v="Industrial Equipments"/>
    <s v="Domestic"/>
    <x v="0"/>
    <n v="347"/>
    <n v="786"/>
    <s v="1100 Block of FRANCISCO ST"/>
    <s v="1000 Block of MARKET ST"/>
    <s v="LIGHT"/>
    <n v="30113"/>
    <n v="52693"/>
    <n v="0.57148008274343842"/>
  </r>
  <r>
    <n v="164"/>
    <n v="2332"/>
    <s v="Hazardous Goods"/>
    <s v="International"/>
    <x v="1"/>
    <n v="457"/>
    <n v="855"/>
    <s v="100 Block of NEWMONTGOMERY ST"/>
    <s v="600 Block of SOUTH VAN NESS AV"/>
    <s v="LIGHT"/>
    <n v="29852"/>
    <n v="52680"/>
    <n v="0.56666666666666665"/>
  </r>
  <r>
    <n v="364"/>
    <n v="4094"/>
    <s v="Automotive"/>
    <s v="International"/>
    <x v="1"/>
    <n v="957"/>
    <n v="1182"/>
    <s v="200 Block of SCOTT ST"/>
    <s v="2600 Block of MISSION ST"/>
    <s v="HEAVY"/>
    <n v="29852"/>
    <n v="52680"/>
    <n v="0.56666666666666665"/>
  </r>
  <r>
    <n v="469"/>
    <n v="3042"/>
    <s v="Electronics"/>
    <s v="International"/>
    <x v="0"/>
    <n v="23"/>
    <n v="25"/>
    <s v="BELVEDERE ST / WALLER ST"/>
    <s v="0 Block of CEDAR ST"/>
    <s v="LIGHT"/>
    <n v="16206"/>
    <n v="32877"/>
    <n v="0.49292818687836482"/>
  </r>
  <r>
    <n v="158"/>
    <n v="2220"/>
    <s v="Healthcare"/>
    <s v="Domestic"/>
    <x v="1"/>
    <n v="479"/>
    <n v="861"/>
    <s v="800 Block of BRYANT ST"/>
    <s v="500 Block of FREDERICK ST"/>
    <s v="LIGHT"/>
    <n v="28232"/>
    <n v="49344"/>
    <n v="0.57214656290531773"/>
  </r>
  <r>
    <n v="337"/>
    <n v="4988"/>
    <s v="Electronics"/>
    <s v="Domestic"/>
    <x v="1"/>
    <n v="305"/>
    <n v="834"/>
    <s v="1300 Block of CALIFORNIA ST"/>
    <s v="0 Block of RAUSCH ST"/>
    <s v="LIGHT"/>
    <n v="28232"/>
    <n v="49344"/>
    <n v="0.57214656290531773"/>
  </r>
  <r>
    <n v="634"/>
    <n v="175"/>
    <s v="Healthcare"/>
    <s v="International"/>
    <x v="1"/>
    <n v="939"/>
    <n v="1446"/>
    <s v="300 Block of CHENERY ST"/>
    <s v="BUSH ST / BUCHANAN ST"/>
    <s v="HEAVY"/>
    <n v="29852"/>
    <n v="52680"/>
    <n v="0.56666666666666665"/>
  </r>
  <r>
    <n v="577"/>
    <n v="4233"/>
    <s v="Fashion"/>
    <s v="Domestic"/>
    <x v="0"/>
    <n v="679"/>
    <n v="1455"/>
    <s v="2600 Block of 18TH ST"/>
    <s v="800 Block of BRYANT ST"/>
    <s v="HEAVY"/>
    <n v="30113"/>
    <n v="52693"/>
    <n v="0.57148008274343842"/>
  </r>
  <r>
    <n v="907"/>
    <n v="4351"/>
    <s v="Electronics"/>
    <s v="International"/>
    <x v="1"/>
    <n v="803"/>
    <n v="1020"/>
    <s v="800 Block of 30TH AV"/>
    <s v="1100 Block of MARKET ST"/>
    <s v="HEAVY"/>
    <n v="29852"/>
    <n v="52680"/>
    <n v="0.56666666666666665"/>
  </r>
  <r>
    <n v="870"/>
    <n v="5578"/>
    <s v="Construction"/>
    <s v="Domestic"/>
    <x v="0"/>
    <n v="783"/>
    <n v="1042"/>
    <s v="800 Block of GENEVA AV"/>
    <s v="300 Block of 4TH ST"/>
    <s v="HEAVY"/>
    <n v="30113"/>
    <n v="52693"/>
    <n v="0.57148008274343842"/>
  </r>
  <r>
    <n v="982"/>
    <n v="4523"/>
    <s v="Industrial Equipments"/>
    <s v="Domestic"/>
    <x v="0"/>
    <n v="432"/>
    <n v="915"/>
    <s v="800 Block of BRYANT ST"/>
    <s v="100 Block of TOWNSEND ST"/>
    <s v="LIGHT"/>
    <n v="30113"/>
    <n v="52693"/>
    <n v="0.57148008274343842"/>
  </r>
  <r>
    <n v="351"/>
    <n v="2972"/>
    <s v="Industrial Equipments"/>
    <s v="Domestic"/>
    <x v="0"/>
    <n v="776"/>
    <n v="1053"/>
    <s v="15TH ST / SANCHEZ ST"/>
    <s v="1700 Block of FULTON ST"/>
    <s v="HEAVY"/>
    <n v="30113"/>
    <n v="52693"/>
    <n v="0.57148008274343842"/>
  </r>
  <r>
    <n v="328"/>
    <n v="6153"/>
    <s v="Healthcare"/>
    <s v="Domestic"/>
    <x v="1"/>
    <n v="710"/>
    <n v="1066"/>
    <s v="900 Block of ELLSWORTH ST"/>
    <s v="400 Block of 28TH ST"/>
    <s v="HEAVY"/>
    <n v="28232"/>
    <n v="49344"/>
    <n v="0.57214656290531773"/>
  </r>
  <r>
    <n v="242"/>
    <n v="4852"/>
    <s v="Construction"/>
    <s v="Domestic"/>
    <x v="0"/>
    <n v="959"/>
    <n v="1253"/>
    <s v="600 Block of FRANCISCO ST"/>
    <s v="FELL ST / MASONIC AV"/>
    <s v="HEAVY"/>
    <n v="30113"/>
    <n v="52693"/>
    <n v="0.57148008274343842"/>
  </r>
  <r>
    <n v="421"/>
    <n v="8106"/>
    <s v="Automotive"/>
    <s v="International"/>
    <x v="0"/>
    <n v="147"/>
    <n v="535"/>
    <s v="800 Block of BRYANT ST"/>
    <s v="900 Block of RANDOLPH ST"/>
    <s v="LIGHT"/>
    <n v="16206"/>
    <n v="32877"/>
    <n v="0.49292818687836482"/>
  </r>
  <r>
    <n v="6"/>
    <n v="3917"/>
    <s v="Arts and crafts"/>
    <s v="International"/>
    <x v="1"/>
    <n v="613"/>
    <n v="1256"/>
    <s v="800 Block of BRYANT ST"/>
    <s v="0 Block of 6TH ST"/>
    <s v="HEAVY"/>
    <n v="29852"/>
    <n v="52680"/>
    <n v="0.56666666666666665"/>
  </r>
  <r>
    <n v="384"/>
    <n v="9377"/>
    <s v="Luggage"/>
    <s v="Domestic"/>
    <x v="0"/>
    <n v="590"/>
    <n v="1033"/>
    <s v="ELLIS ST / LAGUNA ST"/>
    <s v="0 Block of HYDE ST"/>
    <s v="HEAVY"/>
    <n v="30113"/>
    <n v="52693"/>
    <n v="0.57148008274343842"/>
  </r>
  <r>
    <n v="286"/>
    <n v="5387"/>
    <s v="Electronics"/>
    <s v="Domestic"/>
    <x v="0"/>
    <n v="193"/>
    <n v="817"/>
    <s v="100 Block of STEUART ST"/>
    <s v="900 Block of VALENCIA ST"/>
    <s v="LIGHT"/>
    <n v="30113"/>
    <n v="52693"/>
    <n v="0.57148008274343842"/>
  </r>
  <r>
    <n v="892"/>
    <n v="6513"/>
    <s v="Luggage"/>
    <s v="Domestic"/>
    <x v="0"/>
    <n v="879"/>
    <n v="1037"/>
    <s v="700 Block of FOLSOM ST"/>
    <s v="300 Block of ARBALLO DR"/>
    <s v="HEAVY"/>
    <n v="30113"/>
    <n v="52693"/>
    <n v="0.57148008274343842"/>
  </r>
  <r>
    <n v="558"/>
    <n v="3965"/>
    <s v="Industrial Equipments"/>
    <s v="Domestic"/>
    <x v="0"/>
    <n v="275"/>
    <n v="951"/>
    <s v="1600 Block of VANNESS AV"/>
    <s v="100 Block of PHELAN AV"/>
    <s v="LIGHT"/>
    <n v="30113"/>
    <n v="52693"/>
    <n v="0.57148008274343842"/>
  </r>
  <r>
    <n v="481"/>
    <n v="8893"/>
    <s v="Construction"/>
    <s v="International"/>
    <x v="0"/>
    <n v="319"/>
    <n v="770"/>
    <s v="800 Block of MARKET ST"/>
    <s v="0 Block of GORDON ST"/>
    <s v="LIGHT"/>
    <n v="16206"/>
    <n v="32877"/>
    <n v="0.49292818687836482"/>
  </r>
  <r>
    <n v="155"/>
    <n v="1897"/>
    <s v="Hazardous Goods"/>
    <s v="Domestic"/>
    <x v="1"/>
    <n v="52"/>
    <n v="293"/>
    <s v="800 Block of BRYANT ST"/>
    <s v="600 Block of VALENCIA ST"/>
    <s v="LIGHT"/>
    <n v="28232"/>
    <n v="49344"/>
    <n v="0.57214656290531773"/>
  </r>
  <r>
    <n v="771"/>
    <n v="390"/>
    <s v="Electronics"/>
    <s v="Domestic"/>
    <x v="0"/>
    <n v="702"/>
    <n v="1414"/>
    <s v="SHOTWELL ST / 17TH ST"/>
    <s v="EDDY ST / HYDE ST"/>
    <s v="HEAVY"/>
    <n v="30113"/>
    <n v="52693"/>
    <n v="0.57148008274343842"/>
  </r>
  <r>
    <n v="945"/>
    <n v="3633"/>
    <s v="Healthcare"/>
    <s v="Domestic"/>
    <x v="1"/>
    <n v="299"/>
    <n v="524"/>
    <s v="1500 Block of BAKER ST"/>
    <s v="LIPPARD AV / BOSWORTH ST"/>
    <s v="LIGHT"/>
    <n v="28232"/>
    <n v="49344"/>
    <n v="0.57214656290531773"/>
  </r>
  <r>
    <n v="719"/>
    <n v="7828"/>
    <s v="Arts and crafts"/>
    <s v="Domestic"/>
    <x v="0"/>
    <n v="930"/>
    <n v="1183"/>
    <s v="100 Block of BERRY ST"/>
    <s v="KERN ST / DIAMOND ST"/>
    <s v="HEAVY"/>
    <n v="30113"/>
    <n v="52693"/>
    <n v="0.57148008274343842"/>
  </r>
  <r>
    <n v="493"/>
    <n v="2241"/>
    <s v="Home Furnishing"/>
    <s v="Domestic"/>
    <x v="0"/>
    <n v="314"/>
    <n v="566"/>
    <s v="700 Block of HOWARD ST"/>
    <s v="HARRISON ST / 3RD ST"/>
    <s v="LIGHT"/>
    <n v="30113"/>
    <n v="52693"/>
    <n v="0.57148008274343842"/>
  </r>
  <r>
    <n v="998"/>
    <n v="896"/>
    <s v="Hazardous Goods"/>
    <s v="International"/>
    <x v="1"/>
    <n v="109"/>
    <n v="961"/>
    <s v="0 Block of LEE AV"/>
    <s v="0 Block of FALLON PL"/>
    <s v="LIGHT"/>
    <n v="29852"/>
    <n v="52680"/>
    <n v="0.56666666666666665"/>
  </r>
  <r>
    <n v="968"/>
    <n v="6361"/>
    <s v="Food and Beverages"/>
    <s v="Domestic"/>
    <x v="0"/>
    <n v="24"/>
    <n v="54"/>
    <s v="STOCKTON ST / BROADWAY ST"/>
    <s v="900 Block of GEARY ST"/>
    <s v="LIGHT"/>
    <n v="30113"/>
    <n v="52693"/>
    <n v="0.57148008274343842"/>
  </r>
  <r>
    <n v="738"/>
    <n v="6713"/>
    <s v="Electronics"/>
    <s v="Domestic"/>
    <x v="1"/>
    <n v="545"/>
    <n v="1044"/>
    <s v="LAKE MERCED BL / BROTHERHOOD WAY"/>
    <s v="HARRISON ST / THE EMBARCADEROSOUTH ST"/>
    <s v="HEAVY"/>
    <n v="28232"/>
    <n v="49344"/>
    <n v="0.57214656290531773"/>
  </r>
  <r>
    <n v="912"/>
    <n v="4283"/>
    <s v="Fashion"/>
    <s v="International"/>
    <x v="0"/>
    <n v="505"/>
    <n v="1082"/>
    <s v="GEARY ST / POLK ST"/>
    <s v="1600 Block of LASALLE AV"/>
    <s v="HEAVY"/>
    <n v="16206"/>
    <n v="32877"/>
    <n v="0.49292818687836482"/>
  </r>
  <r>
    <n v="782"/>
    <n v="9486"/>
    <s v="Electronics"/>
    <s v="International"/>
    <x v="0"/>
    <n v="182"/>
    <n v="871"/>
    <s v="1400 Block of DOUGLASS ST"/>
    <s v="48TH AV / JUDAH ST"/>
    <s v="LIGHT"/>
    <n v="16206"/>
    <n v="32877"/>
    <n v="0.49292818687836482"/>
  </r>
  <r>
    <n v="140"/>
    <n v="308"/>
    <s v="Luggage"/>
    <s v="International"/>
    <x v="0"/>
    <n v="226"/>
    <n v="970"/>
    <s v="100 Block of FONT BL"/>
    <s v="1000 Block of KEY AV"/>
    <s v="LIGHT"/>
    <n v="16206"/>
    <n v="32877"/>
    <n v="0.49292818687836482"/>
  </r>
  <r>
    <n v="702"/>
    <n v="8927"/>
    <s v="Home Furnishing"/>
    <s v="International"/>
    <x v="0"/>
    <n v="111"/>
    <n v="617"/>
    <s v="HOLLOWAY AV / BRIGHTON AV"/>
    <s v="TAYLOR ST / GOLDEN GATE AV"/>
    <s v="LIGHT"/>
    <n v="16206"/>
    <n v="32877"/>
    <n v="0.49292818687836482"/>
  </r>
  <r>
    <n v="284"/>
    <n v="249"/>
    <s v="Hazardous Goods"/>
    <s v="International"/>
    <x v="1"/>
    <n v="145"/>
    <n v="814"/>
    <s v="1800 Block of KIRKHAM ST"/>
    <s v="800 Block of BRYANT ST"/>
    <s v="LIGHT"/>
    <n v="29852"/>
    <n v="52680"/>
    <n v="0.56666666666666665"/>
  </r>
  <r>
    <n v="199"/>
    <n v="2620"/>
    <s v="Electronics"/>
    <s v="Domestic"/>
    <x v="0"/>
    <n v="829"/>
    <n v="1145"/>
    <s v="500 Block of TUNNEL AV"/>
    <s v="1600 Block of TURK ST"/>
    <s v="HEAVY"/>
    <n v="30113"/>
    <n v="52693"/>
    <n v="0.57148008274343842"/>
  </r>
  <r>
    <n v="228"/>
    <n v="1164"/>
    <s v="Electronics"/>
    <s v="Domestic"/>
    <x v="0"/>
    <n v="269"/>
    <n v="902"/>
    <s v="800 Block of BRYANT ST"/>
    <s v="100 Block of SPEAR ST"/>
    <s v="LIGHT"/>
    <n v="30113"/>
    <n v="52693"/>
    <n v="0.57148008274343842"/>
  </r>
  <r>
    <n v="908"/>
    <n v="4711"/>
    <s v="Hazardous Goods"/>
    <s v="International"/>
    <x v="0"/>
    <n v="660"/>
    <n v="1470"/>
    <s v="200 Block of CHENERY ST"/>
    <s v="2900 Block of DIAMOND ST"/>
    <s v="HEAVY"/>
    <n v="16206"/>
    <n v="32877"/>
    <n v="0.49292818687836482"/>
  </r>
  <r>
    <n v="594"/>
    <n v="4053"/>
    <s v="Home Furnishing"/>
    <s v="Domestic"/>
    <x v="0"/>
    <n v="484"/>
    <n v="568"/>
    <s v="1000 Block of POTRERO AV"/>
    <s v="400 Block of ROLPH ST"/>
    <s v="LIGHT"/>
    <n v="30113"/>
    <n v="52693"/>
    <n v="0.57148008274343842"/>
  </r>
  <r>
    <n v="542"/>
    <n v="4272"/>
    <s v="Food and Beverages"/>
    <s v="International"/>
    <x v="0"/>
    <n v="100"/>
    <n v="487"/>
    <s v="100 Block of HYDE ST"/>
    <s v="BANCROFT AV / KEITH ST"/>
    <s v="LIGHT"/>
    <n v="16206"/>
    <n v="32877"/>
    <n v="0.49292818687836482"/>
  </r>
  <r>
    <n v="586"/>
    <n v="7005"/>
    <s v="Construction"/>
    <s v="Domestic"/>
    <x v="1"/>
    <n v="711"/>
    <n v="1197"/>
    <s v="1100 Block of HUDSON AV"/>
    <s v="MYRTLE ST / LARKIN ST"/>
    <s v="HEAVY"/>
    <n v="28232"/>
    <n v="49344"/>
    <n v="0.57214656290531773"/>
  </r>
  <r>
    <n v="636"/>
    <n v="2308"/>
    <s v="Home Furnishing"/>
    <s v="International"/>
    <x v="0"/>
    <n v="325"/>
    <n v="994"/>
    <s v="STOCKTON ST / POST ST"/>
    <s v="500 Block of MAGELLAN AV"/>
    <s v="LIGHT"/>
    <n v="16206"/>
    <n v="32877"/>
    <n v="0.49292818687836482"/>
  </r>
  <r>
    <n v="581"/>
    <n v="5150"/>
    <s v="Automotive"/>
    <s v="Domestic"/>
    <x v="0"/>
    <n v="209"/>
    <n v="933"/>
    <s v="LEAVENWORTH ST / TURK ST"/>
    <s v="1600 Block of 38TH AV"/>
    <s v="LIGHT"/>
    <n v="30113"/>
    <n v="52693"/>
    <n v="0.57148008274343842"/>
  </r>
  <r>
    <n v="336"/>
    <n v="693"/>
    <s v="Construction"/>
    <s v="International"/>
    <x v="1"/>
    <n v="996"/>
    <n v="1168"/>
    <s v="800 Block of BRYANT ST"/>
    <s v="3300 Block of MISSION ST"/>
    <s v="HEAVY"/>
    <n v="29852"/>
    <n v="52680"/>
    <n v="0.56666666666666665"/>
  </r>
  <r>
    <n v="504"/>
    <n v="9598"/>
    <s v="Luggage"/>
    <s v="International"/>
    <x v="0"/>
    <n v="420"/>
    <n v="561"/>
    <s v="4200 Block of 26TH ST"/>
    <s v="0 Block of TURK ST"/>
    <s v="LIGHT"/>
    <n v="16206"/>
    <n v="32877"/>
    <n v="0.49292818687836482"/>
  </r>
  <r>
    <n v="346"/>
    <n v="8103"/>
    <s v="Industrial Equipments"/>
    <s v="International"/>
    <x v="1"/>
    <n v="182"/>
    <n v="850"/>
    <s v="BLAKE ST / GEARY BL"/>
    <s v="BROADWAY ST / COLUMBUS AV"/>
    <s v="LIGHT"/>
    <n v="29852"/>
    <n v="52680"/>
    <n v="0.56666666666666665"/>
  </r>
  <r>
    <n v="135"/>
    <n v="8894"/>
    <s v="Construction"/>
    <s v="Domestic"/>
    <x v="1"/>
    <n v="901"/>
    <n v="1393"/>
    <s v="WASHINGTON ST / DRUMM ST"/>
    <s v="1200 Block of PINE ST"/>
    <s v="HEAVY"/>
    <n v="28232"/>
    <n v="49344"/>
    <n v="0.57214656290531773"/>
  </r>
  <r>
    <n v="822"/>
    <n v="114"/>
    <s v="Construction"/>
    <s v="International"/>
    <x v="0"/>
    <n v="88"/>
    <n v="426"/>
    <s v="EXECUTIVEPARK BL / ALANA WY"/>
    <s v="900 Block of MISSION ST"/>
    <s v="LIGHT"/>
    <n v="16206"/>
    <n v="32877"/>
    <n v="0.49292818687836482"/>
  </r>
  <r>
    <n v="95"/>
    <n v="6546"/>
    <s v="Electronics"/>
    <s v="Domestic"/>
    <x v="0"/>
    <n v="660"/>
    <n v="1208"/>
    <s v="0 Block of BROOKDALE AV"/>
    <s v="1300 Block of EGBERT AV"/>
    <s v="HEAVY"/>
    <n v="30113"/>
    <n v="52693"/>
    <n v="0.57148008274343842"/>
  </r>
  <r>
    <n v="597"/>
    <n v="3571"/>
    <s v="Luggage"/>
    <s v="Domestic"/>
    <x v="0"/>
    <n v="267"/>
    <n v="925"/>
    <s v="3600 Block of 22ND ST"/>
    <s v="200 Block of NAGLEE AV"/>
    <s v="LIGHT"/>
    <n v="30113"/>
    <n v="52693"/>
    <n v="0.57148008274343842"/>
  </r>
  <r>
    <n v="340"/>
    <n v="7316"/>
    <s v="Fashion"/>
    <s v="International"/>
    <x v="1"/>
    <n v="905"/>
    <n v="1392"/>
    <s v="700 Block of 3RD ST"/>
    <s v="FRANCISCO ST / JONES ST"/>
    <s v="HEAVY"/>
    <n v="29852"/>
    <n v="52680"/>
    <n v="0.56666666666666665"/>
  </r>
  <r>
    <n v="905"/>
    <n v="2478"/>
    <s v="Luggage"/>
    <s v="Domestic"/>
    <x v="1"/>
    <n v="799"/>
    <n v="1425"/>
    <s v="1700 Block of 25TH ST"/>
    <s v="1300 Block of BROADWAY ST"/>
    <s v="HEAVY"/>
    <n v="28232"/>
    <n v="49344"/>
    <n v="0.57214656290531773"/>
  </r>
  <r>
    <n v="250"/>
    <n v="1215"/>
    <s v="Construction"/>
    <s v="International"/>
    <x v="1"/>
    <n v="773"/>
    <n v="1225"/>
    <s v="1200 Block of POLK ST"/>
    <s v="1200 Block of MARKET ST"/>
    <s v="HEAVY"/>
    <n v="29852"/>
    <n v="52680"/>
    <n v="0.56666666666666665"/>
  </r>
  <r>
    <n v="400"/>
    <n v="5402"/>
    <s v="Luggage"/>
    <s v="Domestic"/>
    <x v="1"/>
    <n v="78"/>
    <n v="403"/>
    <s v="EARL ST / LASALLE AV"/>
    <s v="1400 Block of KIRKWOOD CT"/>
    <s v="LIGHT"/>
    <n v="28232"/>
    <n v="49344"/>
    <n v="0.57214656290531773"/>
  </r>
  <r>
    <n v="877"/>
    <n v="1647"/>
    <s v="Industrial Equipments"/>
    <s v="Domestic"/>
    <x v="1"/>
    <n v="791"/>
    <n v="1169"/>
    <s v="CLARA ST / 4TH ST"/>
    <s v="100 Block of ATOLL CR"/>
    <s v="HEAVY"/>
    <n v="28232"/>
    <n v="49344"/>
    <n v="0.57214656290531773"/>
  </r>
  <r>
    <n v="97"/>
    <n v="9423"/>
    <s v="Construction"/>
    <s v="Domestic"/>
    <x v="1"/>
    <n v="603"/>
    <n v="1167"/>
    <s v="0 Block of STEINER ST"/>
    <s v="1100 Block of FRANCISCO ST"/>
    <s v="HEAVY"/>
    <n v="28232"/>
    <n v="49344"/>
    <n v="0.57214656290531773"/>
  </r>
  <r>
    <n v="12"/>
    <n v="6404"/>
    <s v="Construction"/>
    <s v="Domestic"/>
    <x v="0"/>
    <n v="360"/>
    <n v="565"/>
    <s v="1800 Block of 8TH AV"/>
    <s v="JONES ST / GOLDEN GATE AV"/>
    <s v="LIGHT"/>
    <n v="30113"/>
    <n v="52693"/>
    <n v="0.57148008274343842"/>
  </r>
  <r>
    <n v="353"/>
    <n v="6767"/>
    <s v="Fashion"/>
    <s v="Domestic"/>
    <x v="1"/>
    <n v="84"/>
    <n v="354"/>
    <s v="HARRISON ST / 11TH ST"/>
    <s v="BROADWAY ST / KEARNY ST"/>
    <s v="LIGHT"/>
    <n v="28232"/>
    <n v="49344"/>
    <n v="0.57214656290531773"/>
  </r>
  <r>
    <n v="856"/>
    <n v="1278"/>
    <s v="Automotive"/>
    <s v="Domestic"/>
    <x v="0"/>
    <n v="880"/>
    <n v="1178"/>
    <s v="500 Block of HYDE ST"/>
    <s v="400 Block of CAPP ST"/>
    <s v="HEAVY"/>
    <n v="30113"/>
    <n v="52693"/>
    <n v="0.57148008274343842"/>
  </r>
  <r>
    <n v="1"/>
    <n v="1334"/>
    <s v="Arts and crafts"/>
    <s v="International"/>
    <x v="1"/>
    <n v="947"/>
    <n v="1385"/>
    <s v="LARKIN ST / ELLIS ST"/>
    <s v="2700 Block of DIAMOND ST"/>
    <s v="HEAVY"/>
    <n v="29852"/>
    <n v="52680"/>
    <n v="0.56666666666666665"/>
  </r>
  <r>
    <n v="390"/>
    <n v="8887"/>
    <s v="Automotive"/>
    <s v="Domestic"/>
    <x v="0"/>
    <n v="234"/>
    <n v="780"/>
    <s v="6500 Block of 3RD ST"/>
    <s v="800 Block of 33RD AV"/>
    <s v="LIGHT"/>
    <n v="30113"/>
    <n v="52693"/>
    <n v="0.57148008274343842"/>
  </r>
  <r>
    <n v="446"/>
    <n v="9858"/>
    <s v="Food and Beverages"/>
    <s v="Domestic"/>
    <x v="1"/>
    <n v="931"/>
    <n v="1247"/>
    <s v="0 Block of WHITFIELD CT"/>
    <s v="1500 Block of POWELL ST"/>
    <s v="HEAVY"/>
    <n v="28232"/>
    <n v="49344"/>
    <n v="0.57214656290531773"/>
  </r>
  <r>
    <n v="32"/>
    <n v="9636"/>
    <s v="Arts and crafts"/>
    <s v="Domestic"/>
    <x v="1"/>
    <n v="478"/>
    <n v="705"/>
    <s v="1100 Block of OCEAN AV"/>
    <s v="900 Block of DEHARO ST"/>
    <s v="LIGHT"/>
    <n v="28232"/>
    <n v="49344"/>
    <n v="0.57214656290531773"/>
  </r>
  <r>
    <n v="420"/>
    <n v="9943"/>
    <s v="Industrial Equipments"/>
    <s v="Domestic"/>
    <x v="1"/>
    <n v="638"/>
    <n v="1130"/>
    <s v="BRYANT ST / 4TH ST"/>
    <s v="1300 Block of MISSION ST"/>
    <s v="HEAVY"/>
    <n v="28232"/>
    <n v="49344"/>
    <n v="0.57214656290531773"/>
  </r>
  <r>
    <n v="708"/>
    <n v="1246"/>
    <s v="Industrial Equipments"/>
    <s v="Domestic"/>
    <x v="1"/>
    <n v="50"/>
    <n v="72"/>
    <s v="900 Block of CONNECTICUT ST"/>
    <s v="LEAVENWORTH ST / EDDY ST"/>
    <s v="LIGHT"/>
    <n v="28232"/>
    <n v="49344"/>
    <n v="0.57214656290531773"/>
  </r>
  <r>
    <n v="227"/>
    <n v="4527"/>
    <s v="Industrial Equipments"/>
    <s v="International"/>
    <x v="0"/>
    <n v="477"/>
    <n v="564"/>
    <s v="POLK ST / BEACH ST"/>
    <s v="700 Block of LARKIN ST"/>
    <s v="LIGHT"/>
    <n v="16206"/>
    <n v="32877"/>
    <n v="0.49292818687836482"/>
  </r>
  <r>
    <n v="595"/>
    <n v="3782"/>
    <s v="Fashion"/>
    <s v="International"/>
    <x v="0"/>
    <n v="879"/>
    <n v="1040"/>
    <s v="37TH AV / RIVERA ST"/>
    <s v="1200 Block of 36TH AV"/>
    <s v="HEAVY"/>
    <n v="16206"/>
    <n v="32877"/>
    <n v="0.49292818687836482"/>
  </r>
  <r>
    <n v="211"/>
    <n v="6225"/>
    <s v="Electronics"/>
    <s v="Domestic"/>
    <x v="1"/>
    <n v="912"/>
    <n v="1220"/>
    <s v="FREMONT ST / HARRISON ST"/>
    <s v="0 Block of CRESTLAKE DR"/>
    <s v="HEAVY"/>
    <n v="28232"/>
    <n v="49344"/>
    <n v="0.57214656290531773"/>
  </r>
  <r>
    <n v="650"/>
    <n v="2257"/>
    <s v="Food and Beverages"/>
    <s v="International"/>
    <x v="0"/>
    <n v="868"/>
    <n v="1141"/>
    <s v="400 Block of GENEVA AV"/>
    <s v="POWELL ST / OFARRELL ST"/>
    <s v="HEAVY"/>
    <n v="16206"/>
    <n v="32877"/>
    <n v="0.49292818687836482"/>
  </r>
  <r>
    <n v="45"/>
    <n v="9177"/>
    <s v="Healthcare"/>
    <s v="Domestic"/>
    <x v="1"/>
    <n v="889"/>
    <n v="1050"/>
    <s v="20TH ST / KANSAS ST"/>
    <s v="JEFFERSON ST / TAYLOR ST"/>
    <s v="HEAVY"/>
    <n v="28232"/>
    <n v="49344"/>
    <n v="0.57214656290531773"/>
  </r>
  <r>
    <n v="201"/>
    <n v="8703"/>
    <s v="Home Furnishing"/>
    <s v="Domestic"/>
    <x v="0"/>
    <n v="482"/>
    <n v="850"/>
    <s v="4000 Block of 18TH ST"/>
    <s v="500 Block of ELLIS ST"/>
    <s v="LIGHT"/>
    <n v="30113"/>
    <n v="52693"/>
    <n v="0.57148008274343842"/>
  </r>
  <r>
    <n v="564"/>
    <n v="3514"/>
    <s v="Healthcare"/>
    <s v="International"/>
    <x v="1"/>
    <n v="683"/>
    <n v="1275"/>
    <s v="1400 Block of 14TH AV"/>
    <s v="1800 Block of DIVISADERO ST"/>
    <s v="HEAVY"/>
    <n v="29852"/>
    <n v="52680"/>
    <n v="0.56666666666666665"/>
  </r>
  <r>
    <n v="138"/>
    <n v="3089"/>
    <s v="Home Furnishing"/>
    <s v="Domestic"/>
    <x v="0"/>
    <n v="382"/>
    <n v="714"/>
    <s v="200 Block of 2ND ST"/>
    <s v="0 Block of THRIFT ST"/>
    <s v="LIGHT"/>
    <n v="30113"/>
    <n v="52693"/>
    <n v="0.57148008274343842"/>
  </r>
  <r>
    <n v="57"/>
    <n v="7253"/>
    <s v="Construction"/>
    <s v="Domestic"/>
    <x v="0"/>
    <n v="753"/>
    <n v="1027"/>
    <s v="2900 Block of TURK ST"/>
    <s v="300 Block of DEMONTFORT AV"/>
    <s v="HEAVY"/>
    <n v="30113"/>
    <n v="52693"/>
    <n v="0.57148008274343842"/>
  </r>
  <r>
    <n v="128"/>
    <n v="8786"/>
    <s v="Arts and crafts"/>
    <s v="International"/>
    <x v="1"/>
    <n v="718"/>
    <n v="1486"/>
    <s v="0 Block of 7TH ST"/>
    <s v="300 Block of 10TH ST"/>
    <s v="HEAVY"/>
    <n v="29852"/>
    <n v="52680"/>
    <n v="0.56666666666666665"/>
  </r>
  <r>
    <n v="33"/>
    <n v="1211"/>
    <s v="Industrial Equipments"/>
    <s v="Domestic"/>
    <x v="1"/>
    <n v="577"/>
    <n v="1312"/>
    <s v="0 Block of CUMBERLAND ST"/>
    <s v="200 Block of POPLAR ST"/>
    <s v="HEAVY"/>
    <n v="28232"/>
    <n v="49344"/>
    <n v="0.57214656290531773"/>
  </r>
  <r>
    <n v="936"/>
    <n v="359"/>
    <s v="Electronics"/>
    <s v="International"/>
    <x v="1"/>
    <n v="607"/>
    <n v="1007"/>
    <s v="1100 Block of POLK ST"/>
    <s v="800 Block of OFARRELL ST"/>
    <s v="HEAVY"/>
    <n v="29852"/>
    <n v="52680"/>
    <n v="0.56666666666666665"/>
  </r>
  <r>
    <n v="762"/>
    <n v="2066"/>
    <s v="Automotive"/>
    <s v="International"/>
    <x v="0"/>
    <n v="242"/>
    <n v="926"/>
    <s v="16TH ST / UTAH ST"/>
    <s v="400 Block of CASTRO ST"/>
    <s v="LIGHT"/>
    <n v="16206"/>
    <n v="32877"/>
    <n v="0.49292818687836482"/>
  </r>
  <r>
    <n v="838"/>
    <n v="4322"/>
    <s v="Industrial Equipments"/>
    <s v="International"/>
    <x v="1"/>
    <n v="593"/>
    <n v="1036"/>
    <s v="100 Block of GOLDEN GATE AV"/>
    <s v="800 Block of MISSION ST"/>
    <s v="HEAVY"/>
    <n v="29852"/>
    <n v="52680"/>
    <n v="0.56666666666666665"/>
  </r>
  <r>
    <n v="215"/>
    <n v="7773"/>
    <s v="Electronics"/>
    <s v="Domestic"/>
    <x v="1"/>
    <n v="812"/>
    <n v="1161"/>
    <s v="1500 Block of POLK ST"/>
    <s v="600 Block of KANSAS ST"/>
    <s v="HEAVY"/>
    <n v="28232"/>
    <n v="49344"/>
    <n v="0.57214656290531773"/>
  </r>
  <r>
    <n v="818"/>
    <n v="6746"/>
    <s v="Hazardous Goods"/>
    <s v="Domestic"/>
    <x v="1"/>
    <n v="833"/>
    <n v="1016"/>
    <s v="POLK ST / SUTTER ST"/>
    <s v="1200 Block of NOE ST"/>
    <s v="HEAVY"/>
    <n v="28232"/>
    <n v="49344"/>
    <n v="0.57214656290531773"/>
  </r>
  <r>
    <n v="780"/>
    <n v="6732"/>
    <s v="Healthcare"/>
    <s v="International"/>
    <x v="1"/>
    <n v="872"/>
    <n v="1058"/>
    <s v="100 Block of BREWSTER ST"/>
    <s v="900 Block of MARKET ST"/>
    <s v="HEAVY"/>
    <n v="29852"/>
    <n v="52680"/>
    <n v="0.56666666666666665"/>
  </r>
  <r>
    <n v="40"/>
    <n v="805"/>
    <s v="Arts and crafts"/>
    <s v="Domestic"/>
    <x v="0"/>
    <n v="483"/>
    <n v="648"/>
    <s v="0 Block of TURK ST"/>
    <s v="900 Block of CAPITOL AV"/>
    <s v="LIGHT"/>
    <n v="30113"/>
    <n v="52693"/>
    <n v="0.57148008274343842"/>
  </r>
  <r>
    <n v="366"/>
    <n v="7540"/>
    <s v="Fashion"/>
    <s v="International"/>
    <x v="0"/>
    <n v="679"/>
    <n v="1015"/>
    <s v="1700 Block of SUNNYDALE AV"/>
    <s v="400 Block of BAKER ST"/>
    <s v="HEAVY"/>
    <n v="16206"/>
    <n v="32877"/>
    <n v="0.49292818687836482"/>
  </r>
  <r>
    <n v="678"/>
    <n v="5269"/>
    <s v="Hazardous Goods"/>
    <s v="International"/>
    <x v="1"/>
    <n v="318"/>
    <n v="938"/>
    <s v="SOUTH VAN NESS AV / 13TH ST"/>
    <s v="100 Block of LELAND AV"/>
    <s v="LIGHT"/>
    <n v="29852"/>
    <n v="52680"/>
    <n v="0.56666666666666665"/>
  </r>
  <r>
    <n v="703"/>
    <n v="8404"/>
    <s v="Home Furnishing"/>
    <s v="Domestic"/>
    <x v="1"/>
    <n v="329"/>
    <n v="597"/>
    <s v="22ND ST / CAROLINA ST"/>
    <s v="2600 Block of FOLSOM ST"/>
    <s v="LIGHT"/>
    <n v="28232"/>
    <n v="49344"/>
    <n v="0.57214656290531773"/>
  </r>
  <r>
    <n v="180"/>
    <n v="519"/>
    <s v="Luggage"/>
    <s v="Domestic"/>
    <x v="0"/>
    <n v="588"/>
    <n v="1182"/>
    <s v="POWELL ST / GEARY ST"/>
    <s v="3RD ST / PALOU AV"/>
    <s v="HEAVY"/>
    <n v="30113"/>
    <n v="52693"/>
    <n v="0.57148008274343842"/>
  </r>
  <r>
    <n v="214"/>
    <n v="4060"/>
    <s v="Food and Beverages"/>
    <s v="International"/>
    <x v="0"/>
    <n v="442"/>
    <n v="713"/>
    <s v="2500 Block of MISSION ST"/>
    <s v="2600 Block of 34TH AV"/>
    <s v="LIGHT"/>
    <n v="16206"/>
    <n v="32877"/>
    <n v="0.49292818687836482"/>
  </r>
  <r>
    <n v="408"/>
    <n v="8860"/>
    <s v="Hazardous Goods"/>
    <s v="Domestic"/>
    <x v="1"/>
    <n v="216"/>
    <n v="939"/>
    <s v="600 Block of VALENCIA ST"/>
    <s v="500 Block of 9TH ST"/>
    <s v="LIGHT"/>
    <n v="28232"/>
    <n v="49344"/>
    <n v="0.57214656290531773"/>
  </r>
  <r>
    <n v="902"/>
    <n v="7164"/>
    <s v="Construction"/>
    <s v="Domestic"/>
    <x v="1"/>
    <n v="946"/>
    <n v="1082"/>
    <s v="300 Block of OFARRELL ST"/>
    <s v="0 Block of RAE AV"/>
    <s v="HEAVY"/>
    <n v="28232"/>
    <n v="49344"/>
    <n v="0.57214656290531773"/>
  </r>
  <r>
    <n v="763"/>
    <n v="9792"/>
    <s v="Luggage"/>
    <s v="International"/>
    <x v="1"/>
    <n v="796"/>
    <n v="1347"/>
    <s v="1700 Block of FULTON ST"/>
    <s v="100 Block of GOLDEN GATE AV"/>
    <s v="HEAVY"/>
    <n v="29852"/>
    <n v="52680"/>
    <n v="0.56666666666666665"/>
  </r>
  <r>
    <n v="168"/>
    <n v="9934"/>
    <s v="Arts and crafts"/>
    <s v="Domestic"/>
    <x v="0"/>
    <n v="26"/>
    <n v="47"/>
    <s v="DIVISADERO ST / JACKSON ST"/>
    <s v="0 Block of DESOTO ST"/>
    <s v="LIGHT"/>
    <n v="30113"/>
    <n v="52693"/>
    <n v="0.57148008274343842"/>
  </r>
  <r>
    <n v="723"/>
    <n v="1980"/>
    <s v="Automotive"/>
    <s v="Domestic"/>
    <x v="1"/>
    <n v="490"/>
    <n v="762"/>
    <s v="SILLIMAN ST / BOWDOIN ST"/>
    <s v="200 Block of LEAVENWORTH ST"/>
    <s v="LIGHT"/>
    <n v="28232"/>
    <n v="49344"/>
    <n v="0.57214656290531773"/>
  </r>
  <r>
    <n v="438"/>
    <n v="9251"/>
    <s v="Home Furnishing"/>
    <s v="Domestic"/>
    <x v="0"/>
    <n v="430"/>
    <n v="642"/>
    <s v="2300 Block of CHESTNUT ST"/>
    <s v="LAKE MERCED BL / SUNSET BL"/>
    <s v="LIGHT"/>
    <n v="30113"/>
    <n v="52693"/>
    <n v="0.57148008274343842"/>
  </r>
  <r>
    <n v="162"/>
    <n v="6717"/>
    <s v="Arts and crafts"/>
    <s v="Domestic"/>
    <x v="1"/>
    <n v="209"/>
    <n v="665"/>
    <s v="500 Block of VALENCIA ST"/>
    <s v="6TH ST / STEVENSON ST"/>
    <s v="LIGHT"/>
    <n v="28232"/>
    <n v="49344"/>
    <n v="0.57214656290531773"/>
  </r>
  <r>
    <n v="246"/>
    <n v="3622"/>
    <s v="Automotive"/>
    <s v="International"/>
    <x v="1"/>
    <n v="379"/>
    <n v="963"/>
    <s v="800 Block of 47TH AV"/>
    <s v="0 Block of LURLINE ST"/>
    <s v="LIGHT"/>
    <n v="29852"/>
    <n v="52680"/>
    <n v="0.56666666666666665"/>
  </r>
  <r>
    <n v="105"/>
    <n v="8808"/>
    <s v="Industrial Equipments"/>
    <s v="Domestic"/>
    <x v="0"/>
    <n v="949"/>
    <n v="1419"/>
    <s v="KEITH ST / THOMAS AV"/>
    <s v="100 Block of CAPP ST"/>
    <s v="HEAVY"/>
    <n v="30113"/>
    <n v="52693"/>
    <n v="0.57148008274343842"/>
  </r>
  <r>
    <n v="308"/>
    <n v="4920"/>
    <s v="Electronics"/>
    <s v="Domestic"/>
    <x v="1"/>
    <n v="438"/>
    <n v="656"/>
    <s v="LYON ST / OFARRELL ST"/>
    <s v="1200 Block of NOE ST"/>
    <s v="LIGHT"/>
    <n v="28232"/>
    <n v="49344"/>
    <n v="0.57214656290531773"/>
  </r>
  <r>
    <n v="172"/>
    <n v="3140"/>
    <s v="Food and Beverages"/>
    <s v="International"/>
    <x v="1"/>
    <n v="726"/>
    <n v="1381"/>
    <s v="0 Block of HARRISON ST"/>
    <s v="1200 Block of GOLDEN GATE AV"/>
    <s v="HEAVY"/>
    <n v="29852"/>
    <n v="52680"/>
    <n v="0.56666666666666665"/>
  </r>
  <r>
    <n v="775"/>
    <n v="8104"/>
    <s v="Home Furnishing"/>
    <s v="Domestic"/>
    <x v="1"/>
    <n v="451"/>
    <n v="713"/>
    <s v="0 Block of 6TH ST"/>
    <s v="1400 Block of RANKIN ST"/>
    <s v="LIGHT"/>
    <n v="28232"/>
    <n v="49344"/>
    <n v="0.57214656290531773"/>
  </r>
  <r>
    <n v="333"/>
    <n v="2208"/>
    <s v="Luggage"/>
    <s v="Domestic"/>
    <x v="0"/>
    <n v="812"/>
    <n v="1104"/>
    <s v="1800 Block of DONNER AV"/>
    <s v="19TH AV / LINCOLN WY"/>
    <s v="HEAVY"/>
    <n v="30113"/>
    <n v="52693"/>
    <n v="0.57148008274343842"/>
  </r>
  <r>
    <n v="548"/>
    <n v="7043"/>
    <s v="Healthcare"/>
    <s v="International"/>
    <x v="0"/>
    <n v="240"/>
    <n v="571"/>
    <s v="800 Block of INGERSON AV"/>
    <s v="MISSION ST / 2ND ST"/>
    <s v="LIGHT"/>
    <n v="16206"/>
    <n v="32877"/>
    <n v="0.49292818687836482"/>
  </r>
  <r>
    <n v="665"/>
    <n v="7485"/>
    <s v="Arts and crafts"/>
    <s v="Domestic"/>
    <x v="0"/>
    <n v="982"/>
    <n v="1405"/>
    <s v="1300 Block of REVERE AV"/>
    <s v="0 Block of WILLIAR AV"/>
    <s v="HEAVY"/>
    <n v="30113"/>
    <n v="52693"/>
    <n v="0.57148008274343842"/>
  </r>
  <r>
    <n v="305"/>
    <n v="1748"/>
    <s v="Automotive"/>
    <s v="Domestic"/>
    <x v="1"/>
    <n v="954"/>
    <n v="1473"/>
    <s v="0 Block of DORE ST"/>
    <s v="100 Block of TURK ST"/>
    <s v="HEAVY"/>
    <n v="28232"/>
    <n v="49344"/>
    <n v="0.57214656290531773"/>
  </r>
  <r>
    <n v="938"/>
    <n v="9968"/>
    <s v="Hazardous Goods"/>
    <s v="Domestic"/>
    <x v="0"/>
    <n v="35"/>
    <n v="20"/>
    <s v="1200 Block of THE EMBARCADERONORTH ST"/>
    <s v="500 Block of BRANNAN ST"/>
    <s v="LIGHT"/>
    <n v="30113"/>
    <n v="52693"/>
    <n v="0.57148008274343842"/>
  </r>
  <r>
    <n v="714"/>
    <n v="5330"/>
    <s v="Electronics"/>
    <s v="Domestic"/>
    <x v="1"/>
    <n v="148"/>
    <n v="835"/>
    <s v="PIERCE ST / LOMBARD ST"/>
    <s v="8TH AV / CLEMENT ST"/>
    <s v="LIGHT"/>
    <n v="28232"/>
    <n v="49344"/>
    <n v="0.57214656290531773"/>
  </r>
  <r>
    <n v="251"/>
    <n v="2183"/>
    <s v="Food and Beverages"/>
    <s v="International"/>
    <x v="0"/>
    <n v="422"/>
    <n v="651"/>
    <s v="1700 Block of NEWCOMB AV"/>
    <s v="1500 Block of LASALLE AV"/>
    <s v="LIGHT"/>
    <n v="16206"/>
    <n v="32877"/>
    <n v="0.49292818687836482"/>
  </r>
  <r>
    <n v="330"/>
    <n v="2182"/>
    <s v="Home Furnishing"/>
    <s v="Domestic"/>
    <x v="1"/>
    <n v="275"/>
    <n v="653"/>
    <s v="2300 Block of 25TH AV"/>
    <s v="HOLLYPARK CR / MURRAY ST"/>
    <s v="LIGHT"/>
    <n v="28232"/>
    <n v="49344"/>
    <n v="0.57214656290531773"/>
  </r>
  <r>
    <n v="69"/>
    <n v="1087"/>
    <s v="Healthcare"/>
    <s v="Domestic"/>
    <x v="0"/>
    <n v="367"/>
    <n v="740"/>
    <s v="2000 Block of MISSION ST"/>
    <s v="2400 Block of SAN BRUNO AV"/>
    <s v="LIGHT"/>
    <n v="30113"/>
    <n v="52693"/>
    <n v="0.57148008274343842"/>
  </r>
  <r>
    <n v="969"/>
    <n v="4296"/>
    <s v="Industrial Equipments"/>
    <s v="International"/>
    <x v="1"/>
    <n v="507"/>
    <n v="1334"/>
    <s v="1100 Block of CONNECTICUT ST"/>
    <s v="1700 Block of 22ND AV"/>
    <s v="HEAVY"/>
    <n v="29852"/>
    <n v="52680"/>
    <n v="0.56666666666666665"/>
  </r>
  <r>
    <n v="974"/>
    <n v="9784"/>
    <s v="Automotive"/>
    <s v="International"/>
    <x v="0"/>
    <n v="442"/>
    <n v="770"/>
    <s v="1000 Block of POTRERO AV"/>
    <s v="0 Block of LEAVENWORTH ST"/>
    <s v="LIGHT"/>
    <n v="16206"/>
    <n v="32877"/>
    <n v="0.49292818687836482"/>
  </r>
  <r>
    <n v="526"/>
    <n v="6210"/>
    <s v="Arts and crafts"/>
    <s v="International"/>
    <x v="0"/>
    <n v="510"/>
    <n v="1205"/>
    <s v="500 Block of 41ST AV"/>
    <s v="500 Block of GUERRERO ST"/>
    <s v="HEAVY"/>
    <n v="16206"/>
    <n v="32877"/>
    <n v="0.49292818687836482"/>
  </r>
  <r>
    <n v="510"/>
    <n v="5781"/>
    <s v="Fashion"/>
    <s v="International"/>
    <x v="0"/>
    <n v="117"/>
    <n v="716"/>
    <s v="700 Block of MARKET ST"/>
    <s v="ELLIS ST / HYDE ST"/>
    <s v="LIGHT"/>
    <n v="16206"/>
    <n v="32877"/>
    <n v="0.49292818687836482"/>
  </r>
  <r>
    <n v="444"/>
    <n v="8306"/>
    <s v="Construction"/>
    <s v="Domestic"/>
    <x v="1"/>
    <n v="973"/>
    <n v="1250"/>
    <s v="0 Block of CASTLEMANOR AV"/>
    <s v="LANE ST / REVERE AV"/>
    <s v="HEAVY"/>
    <n v="28232"/>
    <n v="49344"/>
    <n v="0.57214656290531773"/>
  </r>
  <r>
    <n v="503"/>
    <n v="3270"/>
    <s v="Food and Beverages"/>
    <s v="Domestic"/>
    <x v="0"/>
    <n v="243"/>
    <n v="935"/>
    <s v="GEARY ST / HYDE ST"/>
    <s v="1200 Block of MARKET ST"/>
    <s v="LIGHT"/>
    <n v="30113"/>
    <n v="52693"/>
    <n v="0.57148008274343842"/>
  </r>
  <r>
    <n v="109"/>
    <n v="6787"/>
    <s v="Luggage"/>
    <s v="Domestic"/>
    <x v="1"/>
    <n v="715"/>
    <n v="1185"/>
    <s v="2000 Block of MISSION ST"/>
    <s v="500 Block of 39TH AV"/>
    <s v="HEAVY"/>
    <n v="28232"/>
    <n v="49344"/>
    <n v="0.57214656290531773"/>
  </r>
  <r>
    <n v="823"/>
    <n v="3733"/>
    <s v="Healthcare"/>
    <s v="Domestic"/>
    <x v="1"/>
    <n v="571"/>
    <n v="1031"/>
    <s v="700 Block of STANYAN ST"/>
    <s v="600 Block of MISSION ST"/>
    <s v="HEAVY"/>
    <n v="28232"/>
    <n v="49344"/>
    <n v="0.57214656290531773"/>
  </r>
  <r>
    <n v="147"/>
    <n v="207"/>
    <s v="Industrial Equipments"/>
    <s v="Domestic"/>
    <x v="1"/>
    <n v="369"/>
    <n v="646"/>
    <s v="300 Block of ATHENS ST"/>
    <s v="1400 Block of CLAY ST"/>
    <s v="LIGHT"/>
    <n v="28232"/>
    <n v="49344"/>
    <n v="0.57214656290531773"/>
  </r>
  <r>
    <n v="625"/>
    <n v="3"/>
    <s v="Industrial Equipments"/>
    <s v="International"/>
    <x v="0"/>
    <n v="318"/>
    <n v="980"/>
    <s v="5600 Block of DIAMONDHEIGHTS BL"/>
    <s v="100 Block of ELLIOT ST"/>
    <s v="LIGHT"/>
    <n v="16206"/>
    <n v="32877"/>
    <n v="0.49292818687836482"/>
  </r>
  <r>
    <n v="695"/>
    <n v="1896"/>
    <s v="Food and Beverages"/>
    <s v="Domestic"/>
    <x v="0"/>
    <n v="266"/>
    <n v="833"/>
    <s v="2000 Block of MISSION ST"/>
    <s v="4600 Block of IRVING ST"/>
    <s v="LIGHT"/>
    <n v="30113"/>
    <n v="52693"/>
    <n v="0.57148008274343842"/>
  </r>
  <r>
    <n v="983"/>
    <n v="9631"/>
    <s v="Home Furnishing"/>
    <s v="International"/>
    <x v="0"/>
    <n v="60"/>
    <n v="166"/>
    <s v="200 Block of TURK ST"/>
    <s v="0 Block of ANKENY ST"/>
    <s v="LIGHT"/>
    <n v="16206"/>
    <n v="32877"/>
    <n v="0.49292818687836482"/>
  </r>
  <r>
    <n v="82"/>
    <n v="3132"/>
    <s v="Luggage"/>
    <s v="International"/>
    <x v="1"/>
    <n v="121"/>
    <n v="557"/>
    <s v="NATOMA ST / 2ND ST"/>
    <s v="3500 Block of MISSION ST"/>
    <s v="LIGHT"/>
    <n v="29852"/>
    <n v="52680"/>
    <n v="0.56666666666666665"/>
  </r>
  <r>
    <n v="397"/>
    <n v="1202"/>
    <s v="Automotive"/>
    <s v="International"/>
    <x v="1"/>
    <n v="876"/>
    <n v="1045"/>
    <s v="1600 Block of DONNER AV"/>
    <s v="800 Block of LARKIN ST"/>
    <s v="HEAVY"/>
    <n v="29852"/>
    <n v="52680"/>
    <n v="0.56666666666666665"/>
  </r>
  <r>
    <n v="599"/>
    <n v="8834"/>
    <s v="Industrial Equipments"/>
    <s v="Domestic"/>
    <x v="0"/>
    <n v="946"/>
    <n v="1100"/>
    <s v="400 Block of ELLIS ST"/>
    <s v="800 Block of MOSCOW ST"/>
    <s v="HEAVY"/>
    <n v="30113"/>
    <n v="52693"/>
    <n v="0.57148008274343842"/>
  </r>
  <r>
    <n v="306"/>
    <n v="1201"/>
    <s v="Hazardous Goods"/>
    <s v="Domestic"/>
    <x v="0"/>
    <n v="654"/>
    <n v="1150"/>
    <s v="100 Block of LEAVENWORTH ST"/>
    <s v="100 Block of PERSIA AV"/>
    <s v="HEAVY"/>
    <n v="30113"/>
    <n v="52693"/>
    <n v="0.57148008274343842"/>
  </r>
  <r>
    <n v="536"/>
    <n v="2573"/>
    <s v="Construction"/>
    <s v="Domestic"/>
    <x v="1"/>
    <n v="74"/>
    <n v="281"/>
    <s v="100 Block of POWELL ST"/>
    <s v="0 Block of TAYLOR ST"/>
    <s v="LIGHT"/>
    <n v="28232"/>
    <n v="49344"/>
    <n v="0.57214656290531773"/>
  </r>
  <r>
    <n v="20"/>
    <n v="6759"/>
    <s v="Construction"/>
    <s v="Domestic"/>
    <x v="0"/>
    <n v="630"/>
    <n v="1062"/>
    <s v="1600 Block of 39TH AV"/>
    <s v="PARNASSUS AV / CLAYTON ST"/>
    <s v="HEAVY"/>
    <n v="30113"/>
    <n v="52693"/>
    <n v="0.57148008274343842"/>
  </r>
  <r>
    <n v="515"/>
    <n v="2601"/>
    <s v="Healthcare"/>
    <s v="Domestic"/>
    <x v="1"/>
    <n v="782"/>
    <n v="1425"/>
    <s v="MARKET ST / CHURCH ST"/>
    <s v="LOMBARD ST / LEAVENWORTH ST"/>
    <s v="HEAVY"/>
    <n v="28232"/>
    <n v="49344"/>
    <n v="0.57214656290531773"/>
  </r>
  <r>
    <n v="332"/>
    <n v="2656"/>
    <s v="Luggage"/>
    <s v="International"/>
    <x v="0"/>
    <n v="45"/>
    <n v="39"/>
    <s v="100 Block of UPPER TR"/>
    <s v="POST ST / HYDE ST"/>
    <s v="LIGHT"/>
    <n v="16206"/>
    <n v="32877"/>
    <n v="0.49292818687836482"/>
  </r>
  <r>
    <n v="127"/>
    <n v="9645"/>
    <s v="Luggage"/>
    <s v="International"/>
    <x v="1"/>
    <n v="916"/>
    <n v="1143"/>
    <s v="300 Block of SALINAS AV"/>
    <s v="1900 Block of FILLMORE ST"/>
    <s v="HEAVY"/>
    <n v="29852"/>
    <n v="52680"/>
    <n v="0.56666666666666665"/>
  </r>
  <r>
    <n v="958"/>
    <n v="584"/>
    <s v="Hazardous Goods"/>
    <s v="International"/>
    <x v="1"/>
    <n v="274"/>
    <n v="669"/>
    <s v="0 Block of GOLDEN GATE AV"/>
    <s v="900 Block of MARIPOSA ST"/>
    <s v="LIGHT"/>
    <n v="29852"/>
    <n v="52680"/>
    <n v="0.56666666666666665"/>
  </r>
  <r>
    <n v="42"/>
    <n v="2121"/>
    <s v="Arts and crafts"/>
    <s v="Domestic"/>
    <x v="0"/>
    <n v="987"/>
    <n v="1134"/>
    <s v="MINNA ST / 5TH ST"/>
    <s v="MARKET ST / 5TH ST"/>
    <s v="HEAVY"/>
    <n v="30113"/>
    <n v="52693"/>
    <n v="0.57148008274343842"/>
  </r>
  <r>
    <n v="977"/>
    <n v="2142"/>
    <s v="Arts and crafts"/>
    <s v="International"/>
    <x v="0"/>
    <n v="434"/>
    <n v="558"/>
    <s v="200 Block of MISSOURI ST"/>
    <s v="900 Block of ELLSWORTH ST"/>
    <s v="LIGHT"/>
    <n v="16206"/>
    <n v="32877"/>
    <n v="0.49292818687836482"/>
  </r>
  <r>
    <n v="460"/>
    <n v="2396"/>
    <s v="Electronics"/>
    <s v="International"/>
    <x v="1"/>
    <n v="897"/>
    <n v="1313"/>
    <s v="100 Block of EDDY ST"/>
    <s v="1400 Block of KIRKWOOD CT"/>
    <s v="HEAVY"/>
    <n v="29852"/>
    <n v="52680"/>
    <n v="0.56666666666666665"/>
  </r>
  <r>
    <n v="659"/>
    <n v="8747"/>
    <s v="Automotive"/>
    <s v="International"/>
    <x v="0"/>
    <n v="442"/>
    <n v="595"/>
    <s v="0 Block of UNITEDNATIONS PZ"/>
    <s v="200 Block of HAHN ST"/>
    <s v="LIGHT"/>
    <n v="16206"/>
    <n v="32877"/>
    <n v="0.49292818687836482"/>
  </r>
  <r>
    <n v="197"/>
    <n v="4142"/>
    <s v="Food and Beverages"/>
    <s v="Domestic"/>
    <x v="1"/>
    <n v="98"/>
    <n v="360"/>
    <s v="300 Block of BUCHANAN ST"/>
    <s v="2800 Block of BRYANT ST"/>
    <s v="LIGHT"/>
    <n v="28232"/>
    <n v="49344"/>
    <n v="0.57214656290531773"/>
  </r>
  <r>
    <n v="540"/>
    <n v="9770"/>
    <s v="Luggage"/>
    <s v="International"/>
    <x v="1"/>
    <n v="431"/>
    <n v="934"/>
    <s v="4000 Block of GEARY BL"/>
    <s v="1000 Block of POTRERO AV"/>
    <s v="LIGHT"/>
    <n v="29852"/>
    <n v="52680"/>
    <n v="0.56666666666666665"/>
  </r>
  <r>
    <n v="178"/>
    <n v="2593"/>
    <s v="Construction"/>
    <s v="International"/>
    <x v="1"/>
    <n v="745"/>
    <n v="1383"/>
    <s v="3100 Block of 23RD ST"/>
    <s v="GEARY ST / POWELL ST"/>
    <s v="HEAVY"/>
    <n v="29852"/>
    <n v="52680"/>
    <n v="0.56666666666666665"/>
  </r>
  <r>
    <n v="202"/>
    <n v="9807"/>
    <s v="Home Furnishing"/>
    <s v="International"/>
    <x v="1"/>
    <n v="871"/>
    <n v="1274"/>
    <s v="200 Block of HAHN ST"/>
    <s v="600 Block of VALENCIA ST"/>
    <s v="HEAVY"/>
    <n v="29852"/>
    <n v="52680"/>
    <n v="0.56666666666666665"/>
  </r>
  <r>
    <n v="632"/>
    <n v="2525"/>
    <s v="Industrial Equipments"/>
    <s v="Domestic"/>
    <x v="0"/>
    <n v="67"/>
    <n v="193"/>
    <s v="CAPP ST / 17TH ST"/>
    <s v="ALEMANY BL / ELLSWORTH ST"/>
    <s v="LIGHT"/>
    <n v="30113"/>
    <n v="52693"/>
    <n v="0.57148008274343842"/>
  </r>
  <r>
    <n v="25"/>
    <n v="1724"/>
    <s v="Home Furnishing"/>
    <s v="Domestic"/>
    <x v="1"/>
    <n v="431"/>
    <n v="702"/>
    <s v="4TH ST / HARRISON ST"/>
    <s v="600 Block of CLAY ST"/>
    <s v="LIGHT"/>
    <n v="28232"/>
    <n v="49344"/>
    <n v="0.57214656290531773"/>
  </r>
  <r>
    <n v="990"/>
    <n v="7146"/>
    <s v="Construction"/>
    <s v="International"/>
    <x v="0"/>
    <n v="178"/>
    <n v="646"/>
    <s v="700 Block of BATTERY ST"/>
    <s v="0 Block of MARINA BL"/>
    <s v="LIGHT"/>
    <n v="16206"/>
    <n v="32877"/>
    <n v="0.49292818687836482"/>
  </r>
  <r>
    <n v="913"/>
    <n v="563"/>
    <s v="Home Furnishing"/>
    <s v="Domestic"/>
    <x v="1"/>
    <n v="180"/>
    <n v="755"/>
    <s v="5TH ST / MARKET ST"/>
    <s v="MONTGOMERY ST / VALLEJO ST"/>
    <s v="LIGHT"/>
    <n v="28232"/>
    <n v="49344"/>
    <n v="0.57214656290531773"/>
  </r>
  <r>
    <n v="371"/>
    <n v="7771"/>
    <s v="Arts and crafts"/>
    <s v="Domestic"/>
    <x v="1"/>
    <n v="280"/>
    <n v="990"/>
    <s v="2400 Block of MISSION ST"/>
    <s v="BEACH ST / TAYLOR ST"/>
    <s v="LIGHT"/>
    <n v="28232"/>
    <n v="49344"/>
    <n v="0.57214656290531773"/>
  </r>
  <r>
    <n v="514"/>
    <n v="4789"/>
    <s v="Hazardous Goods"/>
    <s v="Domestic"/>
    <x v="1"/>
    <n v="263"/>
    <n v="965"/>
    <s v="TARAVAL ST / 17TH AV"/>
    <s v="EDDY ST / MASON ST"/>
    <s v="LIGHT"/>
    <n v="28232"/>
    <n v="49344"/>
    <n v="0.57214656290531773"/>
  </r>
  <r>
    <n v="707"/>
    <n v="3221"/>
    <s v="Automotive"/>
    <s v="Domestic"/>
    <x v="0"/>
    <n v="187"/>
    <n v="931"/>
    <s v="19TH ST / SHOTWELL ST"/>
    <s v="7TH ST / STEVENSON ST"/>
    <s v="LIGHT"/>
    <n v="30113"/>
    <n v="52693"/>
    <n v="0.57148008274343842"/>
  </r>
  <r>
    <n v="473"/>
    <n v="5197"/>
    <s v="Arts and crafts"/>
    <s v="International"/>
    <x v="0"/>
    <n v="94"/>
    <n v="361"/>
    <s v="2300 Block of 14TH AV"/>
    <s v="0 Block of 12TH ST"/>
    <s v="LIGHT"/>
    <n v="16206"/>
    <n v="32877"/>
    <n v="0.49292818687836482"/>
  </r>
  <r>
    <n v="847"/>
    <n v="8183"/>
    <s v="Fashion"/>
    <s v="International"/>
    <x v="1"/>
    <n v="906"/>
    <n v="1297"/>
    <s v="2100 Block of MISSION ST"/>
    <s v="1100 Block of FOLSOM ST"/>
    <s v="HEAVY"/>
    <n v="29852"/>
    <n v="52680"/>
    <n v="0.56666666666666665"/>
  </r>
  <r>
    <n v="815"/>
    <n v="1126"/>
    <s v="Healthcare"/>
    <s v="International"/>
    <x v="0"/>
    <n v="71"/>
    <n v="130"/>
    <s v="1400 Block of VANDYKE AV"/>
    <s v="EDDY ST / VANNESS AV"/>
    <s v="LIGHT"/>
    <n v="16206"/>
    <n v="32877"/>
    <n v="0.49292818687836482"/>
  </r>
  <r>
    <n v="928"/>
    <n v="4899"/>
    <s v="Hazardous Goods"/>
    <s v="International"/>
    <x v="1"/>
    <n v="253"/>
    <n v="904"/>
    <s v="800 Block of MARKET ST"/>
    <s v="800 Block of MARKET ST"/>
    <s v="LIGHT"/>
    <n v="29852"/>
    <n v="52680"/>
    <n v="0.56666666666666665"/>
  </r>
  <r>
    <n v="210"/>
    <n v="4732"/>
    <s v="Home Furnishing"/>
    <s v="International"/>
    <x v="1"/>
    <n v="591"/>
    <n v="1433"/>
    <s v="300 Block of COLLINGWOOD ST"/>
    <s v="900 Block of MARKET ST"/>
    <s v="HEAVY"/>
    <n v="29852"/>
    <n v="52680"/>
    <n v="0.56666666666666665"/>
  </r>
  <r>
    <n v="793"/>
    <n v="4103"/>
    <s v="Automotive"/>
    <s v="Domestic"/>
    <x v="0"/>
    <n v="399"/>
    <n v="835"/>
    <s v="400 Block of ELLIS ST"/>
    <s v="17TH ST / SHOTWELL ST"/>
    <s v="LIGHT"/>
    <n v="30113"/>
    <n v="52693"/>
    <n v="0.57148008274343842"/>
  </r>
  <r>
    <n v="872"/>
    <n v="7861"/>
    <s v="Automotive"/>
    <s v="International"/>
    <x v="1"/>
    <n v="91"/>
    <n v="242"/>
    <s v="21ST ST / POTRERO AV"/>
    <s v="400 Block of GENEVA AV"/>
    <s v="LIGHT"/>
    <n v="29852"/>
    <n v="52680"/>
    <n v="0.56666666666666665"/>
  </r>
  <r>
    <n v="298"/>
    <n v="7764"/>
    <s v="Hazardous Goods"/>
    <s v="International"/>
    <x v="0"/>
    <n v="717"/>
    <n v="1297"/>
    <s v="200 Block of 11TH AV"/>
    <s v="400 Block of TURK ST"/>
    <s v="HEAVY"/>
    <n v="16206"/>
    <n v="32877"/>
    <n v="0.49292818687836482"/>
  </r>
  <r>
    <n v="941"/>
    <n v="5345"/>
    <s v="Food and Beverages"/>
    <s v="International"/>
    <x v="0"/>
    <n v="735"/>
    <n v="1181"/>
    <s v="17TH ST / FOLSOM ST"/>
    <s v="400 Block of BRIGHT ST"/>
    <s v="HEAVY"/>
    <n v="16206"/>
    <n v="32877"/>
    <n v="0.49292818687836482"/>
  </r>
  <r>
    <n v="731"/>
    <n v="6191"/>
    <s v="Hazardous Goods"/>
    <s v="Domestic"/>
    <x v="1"/>
    <n v="970"/>
    <n v="1242"/>
    <s v="KEITH ST / SHAFTER AV"/>
    <s v="0 Block of SPOFFORD LN"/>
    <s v="HEAVY"/>
    <n v="28232"/>
    <n v="49344"/>
    <n v="0.57214656290531773"/>
  </r>
  <r>
    <n v="500"/>
    <n v="310"/>
    <s v="Arts and crafts"/>
    <s v="Domestic"/>
    <x v="0"/>
    <n v="80"/>
    <n v="236"/>
    <s v="900 Block of LARKIN ST"/>
    <s v="900 Block of STOCKTON ST"/>
    <s v="LIGHT"/>
    <n v="30113"/>
    <n v="52693"/>
    <n v="0.57148008274343842"/>
  </r>
  <r>
    <n v="142"/>
    <n v="3095"/>
    <s v="Arts and crafts"/>
    <s v="Domestic"/>
    <x v="1"/>
    <n v="550"/>
    <n v="1171"/>
    <s v="400 Block of TURK ST"/>
    <s v="MADRID ST / RUSSIA AV"/>
    <s v="HEAVY"/>
    <n v="28232"/>
    <n v="49344"/>
    <n v="0.57214656290531773"/>
  </r>
  <r>
    <n v="787"/>
    <n v="2159"/>
    <s v="Arts and crafts"/>
    <s v="International"/>
    <x v="1"/>
    <n v="187"/>
    <n v="864"/>
    <s v="0 Block of OFARRELL ST"/>
    <s v="200 Block of TURK ST"/>
    <s v="LIGHT"/>
    <n v="29852"/>
    <n v="52680"/>
    <n v="0.56666666666666665"/>
  </r>
  <r>
    <n v="749"/>
    <n v="3569"/>
    <s v="Automotive"/>
    <s v="International"/>
    <x v="1"/>
    <n v="262"/>
    <n v="875"/>
    <s v="0 Block of PAYSON ST"/>
    <s v="0 Block of POWELL ST"/>
    <s v="LIGHT"/>
    <n v="29852"/>
    <n v="52680"/>
    <n v="0.56666666666666665"/>
  </r>
  <r>
    <n v="304"/>
    <n v="5958"/>
    <s v="Food and Beverages"/>
    <s v="Domestic"/>
    <x v="0"/>
    <n v="540"/>
    <n v="1172"/>
    <s v="500 Block of STEVENSON ST"/>
    <s v="HYDE ST / TURK ST"/>
    <s v="HEAVY"/>
    <n v="30113"/>
    <n v="52693"/>
    <n v="0.57148008274343842"/>
  </r>
  <r>
    <n v="30"/>
    <n v="1275"/>
    <s v="Fashion"/>
    <s v="Domestic"/>
    <x v="0"/>
    <n v="581"/>
    <n v="1422"/>
    <s v="CALIFORNIA ST / DAVIS ST"/>
    <s v="0 Block of STOCKTON ST"/>
    <s v="HEAVY"/>
    <n v="30113"/>
    <n v="52693"/>
    <n v="0.57148008274343842"/>
  </r>
  <r>
    <n v="477"/>
    <n v="6357"/>
    <s v="Fashion"/>
    <s v="International"/>
    <x v="0"/>
    <n v="840"/>
    <n v="1061"/>
    <s v="400 Block of LEAVENWORTH ST"/>
    <s v="NEWCOMB AV / 3RD ST"/>
    <s v="HEAVY"/>
    <n v="16206"/>
    <n v="32877"/>
    <n v="0.49292818687836482"/>
  </r>
  <r>
    <n v="52"/>
    <n v="4551"/>
    <s v="Hazardous Goods"/>
    <s v="Domestic"/>
    <x v="1"/>
    <n v="873"/>
    <n v="1199"/>
    <s v="1000 Block of COLUMBUS AV"/>
    <s v="1400 Block of PHELPS ST"/>
    <s v="HEAVY"/>
    <n v="28232"/>
    <n v="49344"/>
    <n v="0.57214656290531773"/>
  </r>
  <r>
    <n v="73"/>
    <n v="4252"/>
    <s v="Home Furnishing"/>
    <s v="Domestic"/>
    <x v="1"/>
    <n v="315"/>
    <n v="937"/>
    <s v="800 Block of BRYANT ST"/>
    <s v="3800 Block of 24TH ST"/>
    <s v="LIGHT"/>
    <n v="28232"/>
    <n v="49344"/>
    <n v="0.57214656290531773"/>
  </r>
  <r>
    <n v="691"/>
    <n v="2096"/>
    <s v="Industrial Equipments"/>
    <s v="Domestic"/>
    <x v="0"/>
    <n v="955"/>
    <n v="1369"/>
    <s v="5TH ST / MISSION ST"/>
    <s v="1500 Block of HAIGHT ST"/>
    <s v="HEAVY"/>
    <n v="30113"/>
    <n v="52693"/>
    <n v="0.57148008274343842"/>
  </r>
  <r>
    <n v="786"/>
    <n v="5209"/>
    <s v="Healthcare"/>
    <s v="International"/>
    <x v="1"/>
    <n v="372"/>
    <n v="679"/>
    <s v="3600 Block of SACRAMENTO ST"/>
    <s v="SCOTT ST / CHESTNUT ST"/>
    <s v="LIGHT"/>
    <n v="29852"/>
    <n v="52680"/>
    <n v="0.56666666666666665"/>
  </r>
  <r>
    <n v="68"/>
    <n v="9271"/>
    <s v="Arts and crafts"/>
    <s v="Domestic"/>
    <x v="1"/>
    <n v="182"/>
    <n v="726"/>
    <s v="1700 Block of FULTON ST"/>
    <s v="300 Block of HAIGHT ST"/>
    <s v="LIGHT"/>
    <n v="28232"/>
    <n v="49344"/>
    <n v="0.57214656290531773"/>
  </r>
  <r>
    <n v="630"/>
    <n v="6772"/>
    <s v="Hazardous Goods"/>
    <s v="Domestic"/>
    <x v="0"/>
    <n v="868"/>
    <n v="1320"/>
    <s v="3300 Block of BALBOA ST"/>
    <s v="300 Block of ELLIS ST"/>
    <s v="HEAVY"/>
    <n v="30113"/>
    <n v="52693"/>
    <n v="0.57148008274343842"/>
  </r>
  <r>
    <n v="357"/>
    <n v="4628"/>
    <s v="Healthcare"/>
    <s v="International"/>
    <x v="1"/>
    <n v="777"/>
    <n v="1113"/>
    <s v="200 Block of KING ST"/>
    <s v="0 Block of FUENTE AV"/>
    <s v="HEAVY"/>
    <n v="29852"/>
    <n v="52680"/>
    <n v="0.56666666666666665"/>
  </r>
  <r>
    <n v="455"/>
    <n v="3853"/>
    <s v="Construction"/>
    <s v="International"/>
    <x v="0"/>
    <n v="172"/>
    <n v="580"/>
    <s v="LASALLE AV / PHELPS ST"/>
    <s v="2000 Block of MISSION ST"/>
    <s v="LIGHT"/>
    <n v="16206"/>
    <n v="32877"/>
    <n v="0.49292818687836482"/>
  </r>
  <r>
    <n v="947"/>
    <n v="515"/>
    <s v="Fashion"/>
    <s v="International"/>
    <x v="1"/>
    <n v="665"/>
    <n v="1257"/>
    <s v="3300 Block of 22ND ST"/>
    <s v="CALIFORNIA ST / POLK ST"/>
    <s v="HEAVY"/>
    <n v="29852"/>
    <n v="52680"/>
    <n v="0.56666666666666665"/>
  </r>
  <r>
    <n v="589"/>
    <n v="7513"/>
    <s v="Arts and crafts"/>
    <s v="International"/>
    <x v="1"/>
    <n v="516"/>
    <n v="1084"/>
    <s v="16TH ST / MISSOURI ST"/>
    <s v="200 Block of HARKNESS AV"/>
    <s v="HEAVY"/>
    <n v="29852"/>
    <n v="52680"/>
    <n v="0.56666666666666665"/>
  </r>
  <r>
    <n v="863"/>
    <n v="9030"/>
    <s v="Automotive"/>
    <s v="International"/>
    <x v="0"/>
    <n v="412"/>
    <n v="872"/>
    <s v="WINSTON DR / 19TH AV"/>
    <s v="300 Block of BEALE ST"/>
    <s v="LIGHT"/>
    <n v="16206"/>
    <n v="32877"/>
    <n v="0.49292818687836482"/>
  </r>
  <r>
    <n v="668"/>
    <n v="2378"/>
    <s v="Luggage"/>
    <s v="Domestic"/>
    <x v="1"/>
    <n v="938"/>
    <n v="1067"/>
    <s v="2100 Block of 16TH AV"/>
    <s v="5TH ST / MARKET ST"/>
    <s v="HEAVY"/>
    <n v="28232"/>
    <n v="49344"/>
    <n v="0.57214656290531773"/>
  </r>
  <r>
    <n v="206"/>
    <n v="5894"/>
    <s v="Luggage"/>
    <s v="International"/>
    <x v="1"/>
    <n v="854"/>
    <n v="1251"/>
    <s v="1900 Block of WASHINGTON ST"/>
    <s v="CALIFORNIA ST / FILLMORE ST"/>
    <s v="HEAVY"/>
    <n v="29852"/>
    <n v="52680"/>
    <n v="0.56666666666666665"/>
  </r>
  <r>
    <n v="835"/>
    <n v="7587"/>
    <s v="Luggage"/>
    <s v="International"/>
    <x v="0"/>
    <n v="638"/>
    <n v="1314"/>
    <s v="MARTIN LUTHER KING JR DR / 9TH AV"/>
    <s v="0 Block of TURK ST"/>
    <s v="HEAVY"/>
    <n v="16206"/>
    <n v="32877"/>
    <n v="0.49292818687836482"/>
  </r>
  <r>
    <n v="315"/>
    <n v="1424"/>
    <s v="Food and Beverages"/>
    <s v="Domestic"/>
    <x v="1"/>
    <n v="230"/>
    <n v="638"/>
    <s v="3RD AV / BALBOA ST"/>
    <s v="400 Block of LAKESHORE DR"/>
    <s v="LIGHT"/>
    <n v="28232"/>
    <n v="49344"/>
    <n v="0.57214656290531773"/>
  </r>
  <r>
    <n v="553"/>
    <n v="5214"/>
    <s v="Arts and crafts"/>
    <s v="Domestic"/>
    <x v="0"/>
    <n v="245"/>
    <n v="611"/>
    <s v="3800 Block of MISSION ST"/>
    <s v="100 Block of PAGE ST"/>
    <s v="LIGHT"/>
    <n v="30113"/>
    <n v="52693"/>
    <n v="0.57148008274343842"/>
  </r>
  <r>
    <n v="861"/>
    <n v="8249"/>
    <s v="Luggage"/>
    <s v="International"/>
    <x v="0"/>
    <n v="916"/>
    <n v="1255"/>
    <s v="500 Block of JOHNFKENNEDY DR"/>
    <s v="VALLEJO ST / KEARNY ST"/>
    <s v="HEAVY"/>
    <n v="16206"/>
    <n v="32877"/>
    <n v="0.49292818687836482"/>
  </r>
  <r>
    <n v="279"/>
    <n v="3172"/>
    <s v="Construction"/>
    <s v="International"/>
    <x v="0"/>
    <n v="84"/>
    <n v="464"/>
    <s v="800 Block of MARKET ST"/>
    <s v="1500 Block of SLOAT BL"/>
    <s v="LIGHT"/>
    <n v="16206"/>
    <n v="32877"/>
    <n v="0.49292818687836482"/>
  </r>
  <r>
    <n v="75"/>
    <n v="5489"/>
    <s v="Fashion"/>
    <s v="Domestic"/>
    <x v="0"/>
    <n v="869"/>
    <n v="1317"/>
    <s v="100 Block of POWELL ST"/>
    <s v="GOLDEN GATE AV / LEAVENWORTH ST"/>
    <s v="HEAVY"/>
    <n v="30113"/>
    <n v="52693"/>
    <n v="0.57148008274343842"/>
  </r>
  <r>
    <n v="895"/>
    <n v="2037"/>
    <s v="Arts and crafts"/>
    <s v="International"/>
    <x v="1"/>
    <n v="271"/>
    <n v="704"/>
    <s v="500 Block of HOWARD ST"/>
    <s v="500 Block of JACKSON ST"/>
    <s v="LIGHT"/>
    <n v="29852"/>
    <n v="52680"/>
    <n v="0.56666666666666665"/>
  </r>
  <r>
    <n v="866"/>
    <n v="2401"/>
    <s v="Luggage"/>
    <s v="International"/>
    <x v="0"/>
    <n v="691"/>
    <n v="1260"/>
    <s v="0 Block of MYRTLE ST"/>
    <s v="2ND ST / TOWNSEND ST"/>
    <s v="HEAVY"/>
    <n v="16206"/>
    <n v="32877"/>
    <n v="0.49292818687836482"/>
  </r>
  <r>
    <n v="792"/>
    <n v="1303"/>
    <s v="Arts and crafts"/>
    <s v="Domestic"/>
    <x v="0"/>
    <n v="808"/>
    <n v="1257"/>
    <s v="900 Block of THE EMBARCADERO NORTH ST"/>
    <s v="2500 Block of OCTAVIA ST"/>
    <s v="HEAVY"/>
    <n v="30113"/>
    <n v="52693"/>
    <n v="0.57148008274343842"/>
  </r>
  <r>
    <n v="191"/>
    <n v="6798"/>
    <s v="Home Furnishing"/>
    <s v="International"/>
    <x v="1"/>
    <n v="997"/>
    <n v="1382"/>
    <s v="600 Block of GOETTINGEN ST"/>
    <s v="100 Block of 6TH ST"/>
    <s v="HEAVY"/>
    <n v="29852"/>
    <n v="52680"/>
    <n v="0.56666666666666665"/>
  </r>
  <r>
    <n v="59"/>
    <n v="9917"/>
    <s v="Construction"/>
    <s v="International"/>
    <x v="0"/>
    <n v="329"/>
    <n v="977"/>
    <s v="1000 Block of SUTTER ST"/>
    <s v="800 Block of 3RD ST"/>
    <s v="LIGHT"/>
    <n v="16206"/>
    <n v="32877"/>
    <n v="0.49292818687836482"/>
  </r>
  <r>
    <n v="748"/>
    <n v="2969"/>
    <s v="Home Furnishing"/>
    <s v="Domestic"/>
    <x v="0"/>
    <n v="600"/>
    <n v="1048"/>
    <s v="100 Block of MONTGOMERY ST"/>
    <s v="600 Block of PRENTISS ST"/>
    <s v="HEAVY"/>
    <n v="30113"/>
    <n v="52693"/>
    <n v="0.57148008274343842"/>
  </r>
  <r>
    <n v="693"/>
    <n v="8737"/>
    <s v="Home Furnishing"/>
    <s v="International"/>
    <x v="1"/>
    <n v="715"/>
    <n v="1271"/>
    <s v="0 Block of POWELL ST"/>
    <s v="600 Block of VALENCIA ST"/>
    <s v="HEAVY"/>
    <n v="29852"/>
    <n v="52680"/>
    <n v="0.56666666666666665"/>
  </r>
  <r>
    <n v="955"/>
    <n v="2104"/>
    <s v="Home Furnishing"/>
    <s v="International"/>
    <x v="1"/>
    <n v="957"/>
    <n v="1007"/>
    <s v="BARTLETT ST / 21ST ST"/>
    <s v="FELL ST / POLK ST"/>
    <s v="HEAVY"/>
    <n v="29852"/>
    <n v="52680"/>
    <n v="0.56666666666666665"/>
  </r>
  <r>
    <n v="538"/>
    <n v="1702"/>
    <s v="Industrial Equipments"/>
    <s v="International"/>
    <x v="1"/>
    <n v="484"/>
    <n v="863"/>
    <s v="700 Block of MARKET ST"/>
    <s v="700 Block of SWEENY ST"/>
    <s v="LIGHT"/>
    <n v="29852"/>
    <n v="52680"/>
    <n v="0.56666666666666665"/>
  </r>
  <r>
    <n v="169"/>
    <n v="8933"/>
    <s v="Electronics"/>
    <s v="International"/>
    <x v="1"/>
    <n v="576"/>
    <n v="1077"/>
    <s v="0 Block of CAMERON WY"/>
    <s v="200 Block of DORE ST"/>
    <s v="HEAVY"/>
    <n v="29852"/>
    <n v="52680"/>
    <n v="0.56666666666666665"/>
  </r>
  <r>
    <n v="924"/>
    <n v="3624"/>
    <s v="Construction"/>
    <s v="International"/>
    <x v="0"/>
    <n v="606"/>
    <n v="1021"/>
    <s v="FILLMORE ST / OFARRELL ST"/>
    <s v="HAWTHORNE ST / HARRISON ST"/>
    <s v="HEAVY"/>
    <n v="16206"/>
    <n v="32877"/>
    <n v="0.49292818687836482"/>
  </r>
  <r>
    <n v="579"/>
    <n v="4892"/>
    <s v="Home Furnishing"/>
    <s v="Domestic"/>
    <x v="1"/>
    <n v="913"/>
    <n v="1385"/>
    <s v="SUTTER ST / LAGUNA ST"/>
    <s v="SOUTH VAN NESS AV / 22ND ST"/>
    <s v="HEAVY"/>
    <n v="28232"/>
    <n v="49344"/>
    <n v="0.57214656290531773"/>
  </r>
</pivotCacheRecords>
</file>

<file path=xl/pivotCache/pivotCacheRecords3.xml><?xml version="1.0" encoding="utf-8"?>
<pivotCacheRecords xmlns="http://schemas.openxmlformats.org/spreadsheetml/2006/main" xmlns:r="http://schemas.openxmlformats.org/officeDocument/2006/relationships" count="200">
  <r>
    <s v="313cd69e-66f3-11ea-9879-7077813058ce"/>
    <n v="230"/>
    <n v="690"/>
    <n v="49302"/>
    <s v="PAID"/>
    <s v="CARD PAYMENT"/>
    <x v="0"/>
    <s v="HIGH"/>
    <n v="45039.893617021276"/>
  </r>
  <r>
    <s v="313dc140-66f3-11ea-a952-7077813058ce"/>
    <n v="3189"/>
    <n v="933"/>
    <n v="78698"/>
    <s v="PAID"/>
    <s v="CARD PAYMENT"/>
    <x v="1"/>
    <s v="HIGH"/>
    <n v="45039.893617021276"/>
  </r>
  <r>
    <s v="313eab1e-66f3-11ea-81af-7077813058ce"/>
    <n v="2216"/>
    <n v="261"/>
    <n v="69417"/>
    <s v="NOT PAID"/>
    <s v="CARD PAYMENT"/>
    <x v="2"/>
    <s v="HIGH"/>
    <n v="45039.893617021276"/>
  </r>
  <r>
    <s v="313f474a-66f3-11ea-a78b-7077813058ce"/>
    <n v="1904"/>
    <n v="445"/>
    <n v="39655"/>
    <s v="NOT PAID"/>
    <s v="COD"/>
    <x v="2"/>
    <s v="HIGH"/>
    <n v="49578.858490566039"/>
  </r>
  <r>
    <s v="3140589a-66f3-11ea-a057-7077813058ce"/>
    <n v="7342"/>
    <n v="722"/>
    <n v="87400"/>
    <s v="NOT PAID"/>
    <s v="COD"/>
    <x v="2"/>
    <s v="HIGH"/>
    <n v="49578.858490566039"/>
  </r>
  <r>
    <s v="31411bc8-66f3-11ea-a4b7-7077813058ce"/>
    <n v="7633"/>
    <n v="129"/>
    <n v="56881"/>
    <s v="PAID"/>
    <s v="CARD PAYMENT"/>
    <x v="3"/>
    <s v="HIGH"/>
    <n v="45039.893617021276"/>
  </r>
  <r>
    <s v="3141defa-66f3-11ea-b10e-7077813058ce"/>
    <n v="2154"/>
    <n v="489"/>
    <n v="99239"/>
    <s v="NOT PAID"/>
    <s v="COD"/>
    <x v="2"/>
    <s v="HIGH"/>
    <n v="49578.858490566039"/>
  </r>
  <r>
    <s v="3142c940-66f3-11ea-9f69-7077813058ce"/>
    <n v="5543"/>
    <n v="165"/>
    <n v="23921"/>
    <s v="NOT PAID"/>
    <s v="COD"/>
    <x v="2"/>
    <s v="HIGH"/>
    <n v="49578.858490566039"/>
  </r>
  <r>
    <s v="31444fa8-66f3-11ea-912a-7077813058ce"/>
    <n v="2332"/>
    <n v="164"/>
    <n v="67599"/>
    <s v="NOT PAID"/>
    <s v="CARD PAYMENT"/>
    <x v="2"/>
    <s v="HIGH"/>
    <n v="45039.893617021276"/>
  </r>
  <r>
    <s v="314539e6-66f3-11ea-bfa4-7077813058ce"/>
    <n v="4094"/>
    <n v="364"/>
    <n v="3725"/>
    <s v="NOT PAID"/>
    <s v="COD"/>
    <x v="2"/>
    <s v="MEDIUM"/>
    <n v="49578.858490566039"/>
  </r>
  <r>
    <s v="3145fd0a-66f3-11ea-958b-7077813058ce"/>
    <n v="3042"/>
    <n v="469"/>
    <n v="95516"/>
    <s v="PAID"/>
    <s v="COD"/>
    <x v="4"/>
    <s v="HIGH"/>
    <n v="49578.858490566039"/>
  </r>
  <r>
    <s v="31469934-66f3-11ea-8572-7077813058ce"/>
    <n v="2220"/>
    <n v="158"/>
    <n v="62528"/>
    <s v="PAID"/>
    <s v="COD"/>
    <x v="5"/>
    <s v="HIGH"/>
    <n v="49578.858490566039"/>
  </r>
  <r>
    <s v="3147355e-66f3-11ea-aae4-7077813058ce"/>
    <n v="4988"/>
    <n v="337"/>
    <n v="21021"/>
    <s v="NOT PAID"/>
    <s v="CARD PAYMENT"/>
    <x v="2"/>
    <s v="HIGH"/>
    <n v="45039.893617021276"/>
  </r>
  <r>
    <s v="3147f89c-66f3-11ea-8dfd-7077813058ce"/>
    <n v="175"/>
    <n v="634"/>
    <n v="99492"/>
    <s v="NOT PAID"/>
    <s v="CARD PAYMENT"/>
    <x v="2"/>
    <s v="HIGH"/>
    <n v="45039.893617021276"/>
  </r>
  <r>
    <s v="3148bbc8-66f3-11ea-8acf-7077813058ce"/>
    <n v="4233"/>
    <n v="577"/>
    <n v="60282"/>
    <s v="PAID"/>
    <s v="CARD PAYMENT"/>
    <x v="6"/>
    <s v="HIGH"/>
    <n v="45039.893617021276"/>
  </r>
  <r>
    <s v="31497efa-66f3-11ea-9497-7077813058ce"/>
    <n v="4351"/>
    <n v="907"/>
    <n v="20357"/>
    <s v="NOT PAID"/>
    <s v="CARD PAYMENT"/>
    <x v="2"/>
    <s v="HIGH"/>
    <n v="45039.893617021276"/>
  </r>
  <r>
    <s v="314a1b22-66f3-11ea-9e82-7077813058ce"/>
    <n v="5578"/>
    <n v="870"/>
    <n v="24053"/>
    <s v="NOT PAID"/>
    <s v="CARD PAYMENT"/>
    <x v="2"/>
    <s v="HIGH"/>
    <n v="45039.893617021276"/>
  </r>
  <r>
    <s v="314ade58-66f3-11ea-8979-7077813058ce"/>
    <n v="4523"/>
    <n v="982"/>
    <n v="50958"/>
    <s v="NOT PAID"/>
    <s v="CARD PAYMENT"/>
    <x v="2"/>
    <s v="HIGH"/>
    <n v="45039.893617021276"/>
  </r>
  <r>
    <s v="314b7a8a-66f3-11ea-97d4-7077813058ce"/>
    <n v="2972"/>
    <n v="351"/>
    <n v="68227"/>
    <s v="PAID"/>
    <s v="CARD PAYMENT"/>
    <x v="7"/>
    <s v="HIGH"/>
    <n v="45039.893617021276"/>
  </r>
  <r>
    <s v="314c8bcc-66f3-11ea-b526-7077813058ce"/>
    <n v="6153"/>
    <n v="328"/>
    <n v="77861"/>
    <s v="PAID"/>
    <s v="CARD PAYMENT"/>
    <x v="8"/>
    <s v="HIGH"/>
    <n v="45039.893617021276"/>
  </r>
  <r>
    <s v="314d761e-66f3-11ea-b155-7077813058ce"/>
    <n v="4852"/>
    <n v="242"/>
    <n v="48315"/>
    <s v="NOT PAID"/>
    <s v="CARD PAYMENT"/>
    <x v="2"/>
    <s v="HIGH"/>
    <n v="45039.893617021276"/>
  </r>
  <r>
    <s v="314eae64-66f3-11ea-b08f-7077813058ce"/>
    <n v="8106"/>
    <n v="421"/>
    <n v="83002"/>
    <s v="PAID"/>
    <s v="CARD PAYMENT"/>
    <x v="9"/>
    <s v="HIGH"/>
    <n v="45039.893617021276"/>
  </r>
  <r>
    <s v="314f4a7a-66f3-11ea-8b83-7077813058ce"/>
    <n v="3917"/>
    <n v="6"/>
    <n v="47650"/>
    <s v="PAID"/>
    <s v="COD"/>
    <x v="10"/>
    <s v="HIGH"/>
    <n v="49578.858490566039"/>
  </r>
  <r>
    <s v="315034c6-66f3-11ea-a2bf-7077813058ce"/>
    <n v="9377"/>
    <n v="384"/>
    <n v="19386"/>
    <s v="NOT PAID"/>
    <s v="COD"/>
    <x v="2"/>
    <s v="HIGH"/>
    <n v="49578.858490566039"/>
  </r>
  <r>
    <s v="31511efa-66f3-11ea-bc4c-7077813058ce"/>
    <n v="5387"/>
    <n v="286"/>
    <n v="39432"/>
    <s v="PAID"/>
    <s v="COD"/>
    <x v="11"/>
    <s v="HIGH"/>
    <n v="49578.858490566039"/>
  </r>
  <r>
    <s v="3151e23a-66f3-11ea-9b38-7077813058ce"/>
    <n v="6513"/>
    <n v="892"/>
    <n v="1421"/>
    <s v="PAID"/>
    <s v="COD"/>
    <x v="12"/>
    <s v="LOW"/>
    <n v="49578.858490566039"/>
  </r>
  <r>
    <s v="3152a56c-66f3-11ea-9340-7077813058ce"/>
    <n v="3965"/>
    <n v="558"/>
    <n v="16113"/>
    <s v="PAID"/>
    <s v="COD"/>
    <x v="13"/>
    <s v="HIGH"/>
    <n v="49578.858490566039"/>
  </r>
  <r>
    <s v="31534188-66f3-11ea-8acd-7077813058ce"/>
    <n v="8893"/>
    <n v="481"/>
    <n v="52318"/>
    <s v="NOT PAID"/>
    <s v="CARD PAYMENT"/>
    <x v="2"/>
    <s v="HIGH"/>
    <n v="45039.893617021276"/>
  </r>
  <r>
    <s v="3153ddb4-66f3-11ea-a4d6-7077813058ce"/>
    <n v="1897"/>
    <n v="155"/>
    <n v="7389"/>
    <s v="NOT PAID"/>
    <s v="CARD PAYMENT"/>
    <x v="2"/>
    <s v="HIGH"/>
    <n v="45039.893617021276"/>
  </r>
  <r>
    <s v="3154c800-66f3-11ea-8721-7077813058ce"/>
    <n v="390"/>
    <n v="771"/>
    <n v="86040"/>
    <s v="PAID"/>
    <s v="COD"/>
    <x v="13"/>
    <s v="HIGH"/>
    <n v="49578.858490566039"/>
  </r>
  <r>
    <s v="3155d94c-66f3-11ea-b116-7077813058ce"/>
    <n v="3633"/>
    <n v="945"/>
    <n v="56148"/>
    <s v="PAID"/>
    <s v="COD"/>
    <x v="14"/>
    <s v="HIGH"/>
    <n v="49578.858490566039"/>
  </r>
  <r>
    <s v="31575fac-66f3-11ea-8d99-7077813058ce"/>
    <n v="7828"/>
    <n v="719"/>
    <n v="894"/>
    <s v="PAID"/>
    <s v="CARD PAYMENT"/>
    <x v="15"/>
    <s v="LOW"/>
    <n v="45039.893617021276"/>
  </r>
  <r>
    <s v="315897f8-66f3-11ea-ad46-7077813058ce"/>
    <n v="2241"/>
    <n v="493"/>
    <n v="35634"/>
    <s v="NOT PAID"/>
    <s v="COD"/>
    <x v="2"/>
    <s v="HIGH"/>
    <n v="49578.858490566039"/>
  </r>
  <r>
    <s v="3159d04c-66f3-11ea-95df-7077813058ce"/>
    <n v="896"/>
    <n v="998"/>
    <n v="28701"/>
    <s v="PAID"/>
    <s v="CARD PAYMENT"/>
    <x v="13"/>
    <s v="HIGH"/>
    <n v="45039.893617021276"/>
  </r>
  <r>
    <s v="315aba8a-66f3-11ea-9db6-7077813058ce"/>
    <n v="6361"/>
    <n v="968"/>
    <n v="90380"/>
    <s v="PAID"/>
    <s v="CARD PAYMENT"/>
    <x v="16"/>
    <s v="HIGH"/>
    <n v="45039.893617021276"/>
  </r>
  <r>
    <s v="315b7db4-66f3-11ea-ae41-7077813058ce"/>
    <n v="6713"/>
    <n v="738"/>
    <n v="21813"/>
    <s v="NOT PAID"/>
    <s v="COD"/>
    <x v="2"/>
    <s v="HIGH"/>
    <n v="49578.858490566039"/>
  </r>
  <r>
    <s v="315c67f4-66f3-11ea-bcd7-7077813058ce"/>
    <n v="4283"/>
    <n v="912"/>
    <n v="36312"/>
    <s v="NOT PAID"/>
    <s v="CARD PAYMENT"/>
    <x v="2"/>
    <s v="HIGH"/>
    <n v="45039.893617021276"/>
  </r>
  <r>
    <s v="315d041c-66f3-11ea-8af9-7077813058ce"/>
    <n v="9486"/>
    <n v="782"/>
    <n v="24856"/>
    <s v="PAID"/>
    <s v="CARD PAYMENT"/>
    <x v="17"/>
    <s v="HIGH"/>
    <n v="45039.893617021276"/>
  </r>
  <r>
    <s v="315da042-66f3-11ea-ac04-7077813058ce"/>
    <n v="308"/>
    <n v="140"/>
    <n v="39234"/>
    <s v="PAID"/>
    <s v="CARD PAYMENT"/>
    <x v="15"/>
    <s v="HIGH"/>
    <n v="45039.893617021276"/>
  </r>
  <r>
    <s v="315e3c68-66f3-11ea-8d08-7077813058ce"/>
    <n v="8927"/>
    <n v="702"/>
    <n v="74222"/>
    <s v="PAID"/>
    <s v="COD"/>
    <x v="18"/>
    <s v="HIGH"/>
    <n v="49578.858490566039"/>
  </r>
  <r>
    <s v="315f26ac-66f3-11ea-a883-7077813058ce"/>
    <n v="249"/>
    <n v="284"/>
    <n v="47260"/>
    <s v="PAID"/>
    <s v="CARD PAYMENT"/>
    <x v="19"/>
    <s v="HIGH"/>
    <n v="45039.893617021276"/>
  </r>
  <r>
    <s v="315fe9e2-66f3-11ea-b80f-7077813058ce"/>
    <n v="2620"/>
    <n v="199"/>
    <n v="45432"/>
    <s v="NOT PAID"/>
    <s v="COD"/>
    <x v="2"/>
    <s v="HIGH"/>
    <n v="49578.858490566039"/>
  </r>
  <r>
    <s v="3160ad0c-66f3-11ea-961a-7077813058ce"/>
    <n v="1164"/>
    <n v="228"/>
    <n v="30192"/>
    <s v="PAID"/>
    <s v="COD"/>
    <x v="20"/>
    <s v="HIGH"/>
    <n v="49578.858490566039"/>
  </r>
  <r>
    <s v="31619754-66f3-11ea-911d-7077813058ce"/>
    <n v="4711"/>
    <n v="908"/>
    <n v="53868"/>
    <s v="NOT PAID"/>
    <s v="CARD PAYMENT"/>
    <x v="2"/>
    <s v="HIGH"/>
    <n v="45039.893617021276"/>
  </r>
  <r>
    <s v="3162337a-66f3-11ea-bf3c-7077813058ce"/>
    <n v="4053"/>
    <n v="594"/>
    <n v="9691"/>
    <s v="NOT PAID"/>
    <s v="CARD PAYMENT"/>
    <x v="2"/>
    <s v="HIGH"/>
    <n v="45039.893617021276"/>
  </r>
  <r>
    <s v="3162cf9c-66f3-11ea-917a-7077813058ce"/>
    <n v="4272"/>
    <n v="542"/>
    <n v="39001"/>
    <s v="NOT PAID"/>
    <s v="COD"/>
    <x v="2"/>
    <s v="HIGH"/>
    <n v="49578.858490566039"/>
  </r>
  <r>
    <s v="31636bd2-66f3-11ea-aa21-7077813058ce"/>
    <n v="7005"/>
    <n v="586"/>
    <n v="70814"/>
    <s v="NOT PAID"/>
    <s v="CARD PAYMENT"/>
    <x v="2"/>
    <s v="HIGH"/>
    <n v="45039.893617021276"/>
  </r>
  <r>
    <s v="31642f12-66f3-11ea-b553-7077813058ce"/>
    <n v="2308"/>
    <n v="636"/>
    <n v="13740"/>
    <s v="PAID"/>
    <s v="COD"/>
    <x v="21"/>
    <s v="HIGH"/>
    <n v="49578.858490566039"/>
  </r>
  <r>
    <s v="3164f24c-66f3-11ea-bf87-7077813058ce"/>
    <n v="5150"/>
    <n v="581"/>
    <n v="33435"/>
    <s v="NOT PAID"/>
    <s v="CARD PAYMENT"/>
    <x v="2"/>
    <s v="HIGH"/>
    <n v="45039.893617021276"/>
  </r>
  <r>
    <s v="3165b562-66f3-11ea-83de-7077813058ce"/>
    <n v="693"/>
    <n v="336"/>
    <n v="73589"/>
    <s v="NOT PAID"/>
    <s v="CARD PAYMENT"/>
    <x v="2"/>
    <s v="HIGH"/>
    <n v="45039.893617021276"/>
  </r>
  <r>
    <s v="316678a4-66f3-11ea-b7d3-7077813058ce"/>
    <n v="9598"/>
    <n v="504"/>
    <n v="18598"/>
    <s v="PAID"/>
    <s v="COD"/>
    <x v="22"/>
    <s v="HIGH"/>
    <n v="49578.858490566039"/>
  </r>
  <r>
    <s v="31673bc8-66f3-11ea-803a-7077813058ce"/>
    <n v="8103"/>
    <n v="346"/>
    <n v="23003"/>
    <s v="PAID"/>
    <s v="CARD PAYMENT"/>
    <x v="23"/>
    <s v="HIGH"/>
    <n v="45039.893617021276"/>
  </r>
  <r>
    <s v="3167d7ee-66f3-11ea-a273-7077813058ce"/>
    <n v="8894"/>
    <n v="135"/>
    <n v="80901"/>
    <s v="NOT PAID"/>
    <s v="CARD PAYMENT"/>
    <x v="2"/>
    <s v="HIGH"/>
    <n v="45039.893617021276"/>
  </r>
  <r>
    <s v="3168c236-66f3-11ea-ad73-7077813058ce"/>
    <n v="114"/>
    <n v="822"/>
    <n v="69113"/>
    <s v="PAID"/>
    <s v="COD"/>
    <x v="24"/>
    <s v="HIGH"/>
    <n v="49578.858490566039"/>
  </r>
  <r>
    <s v="3169fa82-66f3-11ea-a4aa-7077813058ce"/>
    <n v="6546"/>
    <n v="95"/>
    <n v="26060"/>
    <s v="NOT PAID"/>
    <s v="COD"/>
    <x v="2"/>
    <s v="HIGH"/>
    <n v="49578.858490566039"/>
  </r>
  <r>
    <s v="316abe90-66f3-11ea-b19a-7077813058ce"/>
    <n v="3571"/>
    <n v="597"/>
    <n v="25677"/>
    <s v="NOT PAID"/>
    <s v="CARD PAYMENT"/>
    <x v="2"/>
    <s v="HIGH"/>
    <n v="45039.893617021276"/>
  </r>
  <r>
    <s v="316ba7f6-66f3-11ea-913f-7077813058ce"/>
    <n v="7316"/>
    <n v="340"/>
    <n v="62912"/>
    <s v="NOT PAID"/>
    <s v="COD"/>
    <x v="2"/>
    <s v="HIGH"/>
    <n v="49578.858490566039"/>
  </r>
  <r>
    <s v="316c441e-66f3-11ea-89de-7077813058ce"/>
    <n v="2478"/>
    <n v="905"/>
    <n v="77649"/>
    <s v="PAID"/>
    <s v="CARD PAYMENT"/>
    <x v="25"/>
    <s v="HIGH"/>
    <n v="45039.893617021276"/>
  </r>
  <r>
    <s v="316ce042-66f3-11ea-b223-7077813058ce"/>
    <n v="1215"/>
    <n v="250"/>
    <n v="73561"/>
    <s v="PAID"/>
    <s v="COD"/>
    <x v="26"/>
    <s v="HIGH"/>
    <n v="49578.858490566039"/>
  </r>
  <r>
    <s v="316d7c6e-66f3-11ea-aad7-7077813058ce"/>
    <n v="5402"/>
    <n v="400"/>
    <n v="50357"/>
    <s v="NOT PAID"/>
    <s v="COD"/>
    <x v="2"/>
    <s v="HIGH"/>
    <n v="49578.858490566039"/>
  </r>
  <r>
    <s v="316e8db8-66f3-11ea-88c1-7077813058ce"/>
    <n v="1647"/>
    <n v="877"/>
    <n v="61325"/>
    <s v="PAID"/>
    <s v="CARD PAYMENT"/>
    <x v="27"/>
    <s v="HIGH"/>
    <n v="45039.893617021276"/>
  </r>
  <r>
    <s v="316f77f6-66f3-11ea-8aa2-7077813058ce"/>
    <n v="9423"/>
    <n v="97"/>
    <n v="76658"/>
    <s v="NOT PAID"/>
    <s v="COD"/>
    <x v="2"/>
    <s v="HIGH"/>
    <n v="49578.858490566039"/>
  </r>
  <r>
    <s v="3170141c-66f3-11ea-97a3-7077813058ce"/>
    <n v="6404"/>
    <n v="12"/>
    <n v="35525"/>
    <s v="NOT PAID"/>
    <s v="COD"/>
    <x v="2"/>
    <s v="HIGH"/>
    <n v="49578.858490566039"/>
  </r>
  <r>
    <s v="3170d834-66f3-11ea-b48e-7077813058ce"/>
    <n v="6767"/>
    <n v="353"/>
    <n v="12462"/>
    <s v="PAID"/>
    <s v="COD"/>
    <x v="28"/>
    <s v="HIGH"/>
    <n v="49578.858490566039"/>
  </r>
  <r>
    <s v="31717452-66f3-11ea-9fcf-7077813058ce"/>
    <n v="1278"/>
    <n v="856"/>
    <n v="27105"/>
    <s v="PAID"/>
    <s v="COD"/>
    <x v="10"/>
    <s v="HIGH"/>
    <n v="49578.858490566039"/>
  </r>
  <r>
    <s v="3172107a-66f3-11ea-ad07-7077813058ce"/>
    <n v="1334"/>
    <n v="1"/>
    <n v="99604"/>
    <s v="PAID"/>
    <s v="COD"/>
    <x v="29"/>
    <s v="HIGH"/>
    <n v="49578.858490566039"/>
  </r>
  <r>
    <s v="3172d2fa-66f3-11ea-bad5-7077813058ce"/>
    <n v="8887"/>
    <n v="390"/>
    <n v="90449"/>
    <s v="PAID"/>
    <s v="CARD PAYMENT"/>
    <x v="30"/>
    <s v="HIGH"/>
    <n v="45039.893617021276"/>
  </r>
  <r>
    <s v="3173e41e-66f3-11ea-b5f4-7077813058ce"/>
    <n v="9858"/>
    <n v="446"/>
    <n v="9520"/>
    <s v="NOT PAID"/>
    <s v="COD"/>
    <x v="2"/>
    <s v="HIGH"/>
    <n v="49578.858490566039"/>
  </r>
  <r>
    <s v="3174f566-66f3-11ea-98c3-7077813058ce"/>
    <n v="9636"/>
    <n v="32"/>
    <n v="42210"/>
    <s v="NOT PAID"/>
    <s v="CARD PAYMENT"/>
    <x v="2"/>
    <s v="HIGH"/>
    <n v="45039.893617021276"/>
  </r>
  <r>
    <s v="3175dfa2-66f3-11ea-b9d8-7077813058ce"/>
    <n v="9943"/>
    <n v="420"/>
    <n v="21639"/>
    <s v="NOT PAID"/>
    <s v="COD"/>
    <x v="2"/>
    <s v="HIGH"/>
    <n v="49578.858490566039"/>
  </r>
  <r>
    <s v="31767bca-66f3-11ea-848b-7077813058ce"/>
    <n v="1246"/>
    <n v="708"/>
    <n v="58736"/>
    <s v="PAID"/>
    <s v="COD"/>
    <x v="31"/>
    <s v="HIGH"/>
    <n v="49578.858490566039"/>
  </r>
  <r>
    <s v="317717f0-66f3-11ea-b57c-7077813058ce"/>
    <n v="4527"/>
    <n v="227"/>
    <n v="3951"/>
    <s v="PAID"/>
    <s v="CARD PAYMENT"/>
    <x v="32"/>
    <s v="MEDIUM"/>
    <n v="45039.893617021276"/>
  </r>
  <r>
    <s v="3177db2e-66f3-11ea-99fe-7077813058ce"/>
    <n v="3782"/>
    <n v="595"/>
    <n v="69479"/>
    <s v="NOT PAID"/>
    <s v="CARD PAYMENT"/>
    <x v="2"/>
    <s v="HIGH"/>
    <n v="45039.893617021276"/>
  </r>
  <r>
    <s v="3178c56c-66f3-11ea-9547-7077813058ce"/>
    <n v="6225"/>
    <n v="211"/>
    <n v="10366"/>
    <s v="PAID"/>
    <s v="COD"/>
    <x v="33"/>
    <s v="HIGH"/>
    <n v="49578.858490566039"/>
  </r>
  <r>
    <s v="31796190-66f3-11ea-b0b6-7077813058ce"/>
    <n v="2257"/>
    <n v="650"/>
    <n v="10001"/>
    <s v="NOT PAID"/>
    <s v="CARD PAYMENT"/>
    <x v="2"/>
    <s v="HIGH"/>
    <n v="45039.893617021276"/>
  </r>
  <r>
    <s v="3179fdb8-66f3-11ea-b117-7077813058ce"/>
    <n v="9177"/>
    <n v="45"/>
    <n v="15307"/>
    <s v="PAID"/>
    <s v="CARD PAYMENT"/>
    <x v="34"/>
    <s v="HIGH"/>
    <n v="45039.893617021276"/>
  </r>
  <r>
    <s v="317ac112-66f3-11ea-96bf-7077813058ce"/>
    <n v="8703"/>
    <n v="201"/>
    <n v="68923"/>
    <s v="NOT PAID"/>
    <s v="CARD PAYMENT"/>
    <x v="2"/>
    <s v="HIGH"/>
    <n v="45039.893617021276"/>
  </r>
  <r>
    <s v="317b8422-66f3-11ea-8b90-7077813058ce"/>
    <n v="3514"/>
    <n v="564"/>
    <n v="59651"/>
    <s v="PAID"/>
    <s v="COD"/>
    <x v="35"/>
    <s v="HIGH"/>
    <n v="49578.858490566039"/>
  </r>
  <r>
    <s v="317c204a-66f3-11ea-b627-7077813058ce"/>
    <n v="3089"/>
    <n v="138"/>
    <n v="78953"/>
    <s v="NOT PAID"/>
    <s v="CARD PAYMENT"/>
    <x v="2"/>
    <s v="HIGH"/>
    <n v="45039.893617021276"/>
  </r>
  <r>
    <s v="317ce378-66f3-11ea-b64a-7077813058ce"/>
    <n v="7253"/>
    <n v="57"/>
    <n v="89420"/>
    <s v="PAID"/>
    <s v="COD"/>
    <x v="36"/>
    <s v="HIGH"/>
    <n v="49578.858490566039"/>
  </r>
  <r>
    <s v="317dcdc0-66f3-11ea-a3ce-7077813058ce"/>
    <n v="8786"/>
    <n v="128"/>
    <n v="50374"/>
    <s v="NOT PAID"/>
    <s v="CARD PAYMENT"/>
    <x v="2"/>
    <s v="HIGH"/>
    <n v="45039.893617021276"/>
  </r>
  <r>
    <s v="317e69e2-66f3-11ea-8d1d-7077813058ce"/>
    <n v="1211"/>
    <n v="33"/>
    <n v="83102"/>
    <s v="NOT PAID"/>
    <s v="COD"/>
    <x v="2"/>
    <s v="HIGH"/>
    <n v="49578.858490566039"/>
  </r>
  <r>
    <s v="317f5426-66f3-11ea-9e99-7077813058ce"/>
    <n v="359"/>
    <n v="936"/>
    <n v="62151"/>
    <s v="NOT PAID"/>
    <s v="COD"/>
    <x v="2"/>
    <s v="HIGH"/>
    <n v="49578.858490566039"/>
  </r>
  <r>
    <s v="31803e5c-66f3-11ea-9cfa-7077813058ce"/>
    <n v="2066"/>
    <n v="762"/>
    <n v="84665"/>
    <s v="NOT PAID"/>
    <s v="COD"/>
    <x v="2"/>
    <s v="HIGH"/>
    <n v="49578.858490566039"/>
  </r>
  <r>
    <s v="3180da86-66f3-11ea-a8db-7077813058ce"/>
    <n v="4322"/>
    <n v="838"/>
    <n v="1760"/>
    <s v="PAID"/>
    <s v="COD"/>
    <x v="37"/>
    <s v="LOW"/>
    <n v="49578.858490566039"/>
  </r>
  <r>
    <s v="318176ac-66f3-11ea-8841-7077813058ce"/>
    <n v="7773"/>
    <n v="215"/>
    <n v="30239"/>
    <s v="PAID"/>
    <s v="COD"/>
    <x v="38"/>
    <s v="HIGH"/>
    <n v="49578.858490566039"/>
  </r>
  <r>
    <s v="318260fe-66f3-11ea-a0f0-7077813058ce"/>
    <n v="6746"/>
    <n v="818"/>
    <n v="20194"/>
    <s v="PAID"/>
    <s v="COD"/>
    <x v="39"/>
    <s v="HIGH"/>
    <n v="49578.858490566039"/>
  </r>
  <r>
    <s v="31832428-66f3-11ea-9902-7077813058ce"/>
    <n v="6732"/>
    <n v="780"/>
    <n v="58470"/>
    <s v="PAID"/>
    <s v="COD"/>
    <x v="40"/>
    <s v="HIGH"/>
    <n v="49578.858490566039"/>
  </r>
  <r>
    <s v="31851fae-66f3-11ea-9f4d-7077813058ce"/>
    <n v="805"/>
    <n v="40"/>
    <n v="91926"/>
    <s v="NOT PAID"/>
    <s v="COD"/>
    <x v="2"/>
    <s v="HIGH"/>
    <n v="49578.858490566039"/>
  </r>
  <r>
    <s v="31863106-66f3-11ea-8b2f-7077813058ce"/>
    <n v="7540"/>
    <n v="366"/>
    <n v="34797"/>
    <s v="PAID"/>
    <s v="COD"/>
    <x v="41"/>
    <s v="HIGH"/>
    <n v="49578.858490566039"/>
  </r>
  <r>
    <s v="31876958-66f3-11ea-afcb-7077813058ce"/>
    <n v="5269"/>
    <n v="678"/>
    <n v="19346"/>
    <s v="NOT PAID"/>
    <s v="COD"/>
    <x v="2"/>
    <s v="HIGH"/>
    <n v="49578.858490566039"/>
  </r>
  <r>
    <s v="31885382-66f3-11ea-b84f-7077813058ce"/>
    <n v="8404"/>
    <n v="703"/>
    <n v="35185"/>
    <s v="NOT PAID"/>
    <s v="COD"/>
    <x v="2"/>
    <s v="HIGH"/>
    <n v="49578.858490566039"/>
  </r>
  <r>
    <s v="318916c0-66f3-11ea-8a7c-7077813058ce"/>
    <n v="519"/>
    <n v="180"/>
    <n v="7068"/>
    <s v="NOT PAID"/>
    <s v="CARD PAYMENT"/>
    <x v="2"/>
    <s v="HIGH"/>
    <n v="45039.893617021276"/>
  </r>
  <r>
    <s v="318a2800-66f3-11ea-b639-7077813058ce"/>
    <n v="4060"/>
    <n v="214"/>
    <n v="96496"/>
    <s v="PAID"/>
    <s v="CARD PAYMENT"/>
    <x v="6"/>
    <s v="HIGH"/>
    <n v="45039.893617021276"/>
  </r>
  <r>
    <s v="318b396c-66f3-11ea-9883-7077813058ce"/>
    <n v="8860"/>
    <n v="408"/>
    <n v="2988"/>
    <s v="PAID"/>
    <s v="CARD PAYMENT"/>
    <x v="42"/>
    <s v="LOW"/>
    <n v="45039.893617021276"/>
  </r>
  <r>
    <s v="318cbfc6-66f3-11ea-b57f-7077813058ce"/>
    <n v="7164"/>
    <n v="902"/>
    <n v="83253"/>
    <s v="PAID"/>
    <s v="COD"/>
    <x v="43"/>
    <s v="HIGH"/>
    <n v="49578.858490566039"/>
  </r>
  <r>
    <s v="318d82e8-66f3-11ea-9cca-7077813058ce"/>
    <n v="9792"/>
    <n v="763"/>
    <n v="87828"/>
    <s v="PAID"/>
    <s v="COD"/>
    <x v="44"/>
    <s v="HIGH"/>
    <n v="49578.858490566039"/>
  </r>
  <r>
    <s v="318e4628-66f3-11ea-a70e-7077813058ce"/>
    <n v="9934"/>
    <n v="168"/>
    <n v="17035"/>
    <s v="PAID"/>
    <s v="COD"/>
    <x v="45"/>
    <s v="HIGH"/>
    <n v="49578.858490566039"/>
  </r>
  <r>
    <s v="318f305e-66f3-11ea-b203-7077813058ce"/>
    <n v="1980"/>
    <n v="723"/>
    <n v="426"/>
    <s v="NOT PAID"/>
    <s v="COD"/>
    <x v="2"/>
    <s v="LOW"/>
    <n v="49578.858490566039"/>
  </r>
  <r>
    <s v="31901a98-66f3-11ea-830a-7077813058ce"/>
    <n v="9251"/>
    <n v="438"/>
    <n v="20238"/>
    <s v="PAID"/>
    <s v="COD"/>
    <x v="46"/>
    <s v="HIGH"/>
    <n v="49578.858490566039"/>
  </r>
  <r>
    <s v="3190ddc6-66f3-11ea-8fea-7077813058ce"/>
    <n v="6717"/>
    <n v="162"/>
    <n v="68331"/>
    <s v="PAID"/>
    <s v="CARD PAYMENT"/>
    <x v="47"/>
    <s v="HIGH"/>
    <n v="45039.893617021276"/>
  </r>
  <r>
    <s v="3191ef06-66f3-11ea-bb69-7077813058ce"/>
    <n v="3622"/>
    <n v="246"/>
    <n v="86132"/>
    <s v="PAID"/>
    <s v="CARD PAYMENT"/>
    <x v="48"/>
    <s v="HIGH"/>
    <n v="45039.893617021276"/>
  </r>
  <r>
    <s v="31930050-66f3-11ea-8535-7077813058ce"/>
    <n v="8808"/>
    <n v="105"/>
    <n v="766"/>
    <s v="NOT PAID"/>
    <s v="CARD PAYMENT"/>
    <x v="2"/>
    <s v="LOW"/>
    <n v="45039.893617021276"/>
  </r>
  <r>
    <s v="319438b6-66f3-11ea-9722-7077813058ce"/>
    <n v="4920"/>
    <n v="308"/>
    <n v="13169"/>
    <s v="NOT PAID"/>
    <s v="COD"/>
    <x v="2"/>
    <s v="HIGH"/>
    <n v="49578.858490566039"/>
  </r>
  <r>
    <s v="319549e8-66f3-11ea-85a4-7077813058ce"/>
    <n v="3140"/>
    <n v="172"/>
    <n v="48657"/>
    <s v="PAID"/>
    <s v="COD"/>
    <x v="49"/>
    <s v="HIGH"/>
    <n v="49578.858490566039"/>
  </r>
  <r>
    <s v="31963430-66f3-11ea-bdc7-7077813058ce"/>
    <n v="8104"/>
    <n v="775"/>
    <n v="88037"/>
    <s v="NOT PAID"/>
    <s v="CARD PAYMENT"/>
    <x v="2"/>
    <s v="HIGH"/>
    <n v="45039.893617021276"/>
  </r>
  <r>
    <s v="31971e6e-66f3-11ea-86f5-7077813058ce"/>
    <n v="2208"/>
    <n v="333"/>
    <n v="21972"/>
    <s v="PAID"/>
    <s v="CARD PAYMENT"/>
    <x v="50"/>
    <s v="HIGH"/>
    <n v="45039.893617021276"/>
  </r>
  <r>
    <s v="31987dc0-66f3-11ea-a59b-7077813058ce"/>
    <n v="7043"/>
    <n v="548"/>
    <n v="87886"/>
    <s v="NOT PAID"/>
    <s v="COD"/>
    <x v="2"/>
    <s v="HIGH"/>
    <n v="49578.858490566039"/>
  </r>
  <r>
    <s v="3199b61c-66f3-11ea-ab02-7077813058ce"/>
    <n v="7485"/>
    <n v="665"/>
    <n v="3244"/>
    <s v="PAID"/>
    <s v="CARD PAYMENT"/>
    <x v="51"/>
    <s v="MEDIUM"/>
    <n v="45039.893617021276"/>
  </r>
  <r>
    <s v="319ac762-66f3-11ea-b75f-7077813058ce"/>
    <n v="1748"/>
    <n v="305"/>
    <n v="32031"/>
    <s v="PAID"/>
    <s v="COD"/>
    <x v="52"/>
    <s v="HIGH"/>
    <n v="49578.858490566039"/>
  </r>
  <r>
    <s v="319bfff4-66f3-11ea-8fba-7077813058ce"/>
    <n v="9968"/>
    <n v="938"/>
    <n v="51284"/>
    <s v="NOT PAID"/>
    <s v="CARD PAYMENT"/>
    <x v="2"/>
    <s v="HIGH"/>
    <n v="45039.893617021276"/>
  </r>
  <r>
    <s v="319d3826-66f3-11ea-8b8d-7077813058ce"/>
    <n v="5330"/>
    <n v="714"/>
    <n v="23055"/>
    <s v="PAID"/>
    <s v="CARD PAYMENT"/>
    <x v="53"/>
    <s v="HIGH"/>
    <n v="45039.893617021276"/>
  </r>
  <r>
    <s v="319e9766-66f3-11ea-9392-7077813058ce"/>
    <n v="2183"/>
    <n v="251"/>
    <n v="94926"/>
    <s v="PAID"/>
    <s v="CARD PAYMENT"/>
    <x v="54"/>
    <s v="HIGH"/>
    <n v="45039.893617021276"/>
  </r>
  <r>
    <s v="319fa8a8-66f3-11ea-b17c-7077813058ce"/>
    <n v="2182"/>
    <n v="330"/>
    <n v="312"/>
    <s v="NOT PAID"/>
    <s v="COD"/>
    <x v="2"/>
    <s v="LOW"/>
    <n v="49578.858490566039"/>
  </r>
  <r>
    <s v="31a0e11a-66f3-11ea-999b-7077813058ce"/>
    <n v="1087"/>
    <n v="69"/>
    <n v="45852"/>
    <s v="PAID"/>
    <s v="COD"/>
    <x v="55"/>
    <s v="HIGH"/>
    <n v="49578.858490566039"/>
  </r>
  <r>
    <s v="31a1cb62-66f3-11ea-81bc-7077813058ce"/>
    <n v="4296"/>
    <n v="969"/>
    <n v="77063"/>
    <s v="PAID"/>
    <s v="CARD PAYMENT"/>
    <x v="56"/>
    <s v="HIGH"/>
    <n v="45039.893617021276"/>
  </r>
  <r>
    <s v="31a2b586-66f3-11ea-a9ea-7077813058ce"/>
    <n v="9784"/>
    <n v="974"/>
    <n v="44299"/>
    <s v="PAID"/>
    <s v="COD"/>
    <x v="57"/>
    <s v="HIGH"/>
    <n v="49578.858490566039"/>
  </r>
  <r>
    <s v="31a3c6d8-66f3-11ea-983d-7077813058ce"/>
    <n v="6210"/>
    <n v="526"/>
    <n v="67123"/>
    <s v="PAID"/>
    <s v="COD"/>
    <x v="58"/>
    <s v="HIGH"/>
    <n v="49578.858490566039"/>
  </r>
  <r>
    <s v="31a489fa-66f3-11ea-9155-7077813058ce"/>
    <n v="5781"/>
    <n v="510"/>
    <n v="51104"/>
    <s v="NOT PAID"/>
    <s v="COD"/>
    <x v="2"/>
    <s v="HIGH"/>
    <n v="49578.858490566039"/>
  </r>
  <r>
    <s v="31a5c242-66f3-11ea-960b-7077813058ce"/>
    <n v="8306"/>
    <n v="444"/>
    <n v="35369"/>
    <s v="NOT PAID"/>
    <s v="CARD PAYMENT"/>
    <x v="2"/>
    <s v="HIGH"/>
    <n v="45039.893617021276"/>
  </r>
  <r>
    <s v="31a6ac9c-66f3-11ea-926a-7077813058ce"/>
    <n v="3270"/>
    <n v="503"/>
    <n v="559"/>
    <s v="PAID"/>
    <s v="CARD PAYMENT"/>
    <x v="59"/>
    <s v="LOW"/>
    <n v="45039.893617021276"/>
  </r>
  <r>
    <s v="31a796d0-66f3-11ea-ae4e-7077813058ce"/>
    <n v="6787"/>
    <n v="109"/>
    <n v="13394"/>
    <s v="NOT PAID"/>
    <s v="CARD PAYMENT"/>
    <x v="2"/>
    <s v="HIGH"/>
    <n v="45039.893617021276"/>
  </r>
  <r>
    <s v="31a859f0-66f3-11ea-8394-7077813058ce"/>
    <n v="3733"/>
    <n v="823"/>
    <n v="51472"/>
    <s v="PAID"/>
    <s v="CARD PAYMENT"/>
    <x v="60"/>
    <s v="HIGH"/>
    <n v="45039.893617021276"/>
  </r>
  <r>
    <s v="31a9925e-66f3-11ea-b9ab-7077813058ce"/>
    <n v="207"/>
    <n v="147"/>
    <n v="99367"/>
    <s v="PAID"/>
    <s v="COD"/>
    <x v="11"/>
    <s v="HIGH"/>
    <n v="49578.858490566039"/>
  </r>
  <r>
    <s v="31aa7c8c-66f3-11ea-bbd5-7077813058ce"/>
    <n v="3"/>
    <n v="625"/>
    <n v="98982"/>
    <s v="NOT PAID"/>
    <s v="CARD PAYMENT"/>
    <x v="2"/>
    <s v="HIGH"/>
    <n v="45039.893617021276"/>
  </r>
  <r>
    <s v="31ab66b6-66f3-11ea-b954-7077813058ce"/>
    <n v="1896"/>
    <n v="695"/>
    <n v="47111"/>
    <s v="NOT PAID"/>
    <s v="COD"/>
    <x v="2"/>
    <s v="HIGH"/>
    <n v="49578.858490566039"/>
  </r>
  <r>
    <s v="31ac02dc-66f3-11ea-8f7e-7077813058ce"/>
    <n v="9631"/>
    <n v="983"/>
    <n v="87420"/>
    <s v="NOT PAID"/>
    <s v="COD"/>
    <x v="2"/>
    <s v="HIGH"/>
    <n v="49578.858490566039"/>
  </r>
  <r>
    <s v="31aced36-66f3-11ea-b593-7077813058ce"/>
    <n v="3132"/>
    <n v="82"/>
    <n v="59376"/>
    <s v="NOT PAID"/>
    <s v="COD"/>
    <x v="2"/>
    <s v="HIGH"/>
    <n v="49578.858490566039"/>
  </r>
  <r>
    <s v="31add76e-66f3-11ea-bc98-7077813058ce"/>
    <n v="1202"/>
    <n v="397"/>
    <n v="41003"/>
    <s v="NOT PAID"/>
    <s v="CARD PAYMENT"/>
    <x v="2"/>
    <s v="HIGH"/>
    <n v="45039.893617021276"/>
  </r>
  <r>
    <s v="31ae9a98-66f3-11ea-9239-7077813058ce"/>
    <n v="8834"/>
    <n v="599"/>
    <n v="58511"/>
    <s v="NOT PAID"/>
    <s v="CARD PAYMENT"/>
    <x v="2"/>
    <s v="HIGH"/>
    <n v="45039.893617021276"/>
  </r>
  <r>
    <s v="31af36c0-66f3-11ea-9653-7077813058ce"/>
    <n v="1201"/>
    <n v="306"/>
    <n v="52868"/>
    <s v="PAID"/>
    <s v="COD"/>
    <x v="61"/>
    <s v="HIGH"/>
    <n v="49578.858490566039"/>
  </r>
  <r>
    <s v="31affa0a-66f3-11ea-8464-7077813058ce"/>
    <n v="2573"/>
    <n v="536"/>
    <n v="8206"/>
    <s v="PAID"/>
    <s v="CARD PAYMENT"/>
    <x v="62"/>
    <s v="HIGH"/>
    <n v="45039.893617021276"/>
  </r>
  <r>
    <s v="31b0e428-66f3-11ea-8884-7077813058ce"/>
    <n v="6759"/>
    <n v="20"/>
    <n v="48873"/>
    <s v="NOT PAID"/>
    <s v="CARD PAYMENT"/>
    <x v="2"/>
    <s v="HIGH"/>
    <n v="45039.893617021276"/>
  </r>
  <r>
    <s v="31b21c7a-66f3-11ea-b007-7077813058ce"/>
    <n v="2601"/>
    <n v="515"/>
    <n v="22214"/>
    <s v="NOT PAID"/>
    <s v="CARD PAYMENT"/>
    <x v="2"/>
    <s v="HIGH"/>
    <n v="45039.893617021276"/>
  </r>
  <r>
    <s v="31b2dfd8-66f3-11ea-b094-7077813058ce"/>
    <n v="2656"/>
    <n v="332"/>
    <n v="806"/>
    <s v="NOT PAID"/>
    <s v="COD"/>
    <x v="2"/>
    <s v="LOW"/>
    <n v="49578.858490566039"/>
  </r>
  <r>
    <s v="31b3ca0a-66f3-11ea-bdb1-7077813058ce"/>
    <n v="9645"/>
    <n v="127"/>
    <n v="27590"/>
    <s v="PAID"/>
    <s v="CARD PAYMENT"/>
    <x v="63"/>
    <s v="HIGH"/>
    <n v="45039.893617021276"/>
  </r>
  <r>
    <s v="31b4db48-66f3-11ea-8ac6-7077813058ce"/>
    <n v="584"/>
    <n v="958"/>
    <n v="5769"/>
    <s v="NOT PAID"/>
    <s v="CARD PAYMENT"/>
    <x v="2"/>
    <s v="MEDIUM"/>
    <n v="45039.893617021276"/>
  </r>
  <r>
    <s v="31b6138a-66f3-11ea-a991-7077813058ce"/>
    <n v="2121"/>
    <n v="42"/>
    <n v="38290"/>
    <s v="PAID"/>
    <s v="COD"/>
    <x v="64"/>
    <s v="HIGH"/>
    <n v="49578.858490566039"/>
  </r>
  <r>
    <s v="31b6fdd4-66f3-11ea-8bc0-7077813058ce"/>
    <n v="2142"/>
    <n v="977"/>
    <n v="44807"/>
    <s v="PAID"/>
    <s v="CARD PAYMENT"/>
    <x v="17"/>
    <s v="HIGH"/>
    <n v="45039.893617021276"/>
  </r>
  <r>
    <s v="31b80f2e-66f3-11ea-9f03-7077813058ce"/>
    <n v="2396"/>
    <n v="460"/>
    <n v="11223"/>
    <s v="PAID"/>
    <s v="COD"/>
    <x v="11"/>
    <s v="HIGH"/>
    <n v="49578.858490566039"/>
  </r>
  <r>
    <s v="31b8ab40-66f3-11ea-a1ea-7077813058ce"/>
    <n v="8747"/>
    <n v="659"/>
    <n v="85889"/>
    <s v="PAID"/>
    <s v="COD"/>
    <x v="65"/>
    <s v="HIGH"/>
    <n v="49578.858490566039"/>
  </r>
  <r>
    <s v="31b96e70-66f3-11ea-9a67-7077813058ce"/>
    <n v="4142"/>
    <n v="197"/>
    <n v="57138"/>
    <s v="PAID"/>
    <s v="COD"/>
    <x v="66"/>
    <s v="HIGH"/>
    <n v="49578.858490566039"/>
  </r>
  <r>
    <s v="31ba31b0-66f3-11ea-b455-7077813058ce"/>
    <n v="9770"/>
    <n v="540"/>
    <n v="987"/>
    <s v="PAID"/>
    <s v="COD"/>
    <x v="10"/>
    <s v="LOW"/>
    <n v="49578.858490566039"/>
  </r>
  <r>
    <s v="31bb1bfa-66f3-11ea-982b-7077813058ce"/>
    <n v="2593"/>
    <n v="178"/>
    <n v="80179"/>
    <s v="PAID"/>
    <s v="COD"/>
    <x v="67"/>
    <s v="HIGH"/>
    <n v="49578.858490566039"/>
  </r>
  <r>
    <s v="31bbdf14-66f3-11ea-8012-7077813058ce"/>
    <n v="9807"/>
    <n v="202"/>
    <n v="63810"/>
    <s v="PAID"/>
    <s v="CARD PAYMENT"/>
    <x v="68"/>
    <s v="HIGH"/>
    <n v="45039.893617021276"/>
  </r>
  <r>
    <s v="31bca246-66f3-11ea-abf6-7077813058ce"/>
    <n v="2525"/>
    <n v="632"/>
    <n v="22261"/>
    <s v="PAID"/>
    <s v="CARD PAYMENT"/>
    <x v="69"/>
    <s v="HIGH"/>
    <n v="45039.893617021276"/>
  </r>
  <r>
    <s v="31bd8c92-66f3-11ea-9011-7077813058ce"/>
    <n v="1724"/>
    <n v="25"/>
    <n v="37286"/>
    <s v="PAID"/>
    <s v="CARD PAYMENT"/>
    <x v="70"/>
    <s v="HIGH"/>
    <n v="45039.893617021276"/>
  </r>
  <r>
    <s v="31be28b0-66f3-11ea-ac89-7077813058ce"/>
    <n v="7146"/>
    <n v="990"/>
    <n v="73874"/>
    <s v="PAID"/>
    <s v="CARD PAYMENT"/>
    <x v="71"/>
    <s v="HIGH"/>
    <n v="45039.893617021276"/>
  </r>
  <r>
    <s v="31beebdc-66f3-11ea-a06e-7077813058ce"/>
    <n v="563"/>
    <n v="913"/>
    <n v="20187"/>
    <s v="NOT PAID"/>
    <s v="COD"/>
    <x v="2"/>
    <s v="HIGH"/>
    <n v="49578.858490566039"/>
  </r>
  <r>
    <s v="31bfaf0c-66f3-11ea-8a4e-7077813058ce"/>
    <n v="7771"/>
    <n v="371"/>
    <n v="51038"/>
    <s v="NOT PAID"/>
    <s v="COD"/>
    <x v="2"/>
    <s v="HIGH"/>
    <n v="49578.858490566039"/>
  </r>
  <r>
    <s v="31c07288-66f3-11ea-a2cf-7077813058ce"/>
    <n v="4789"/>
    <n v="514"/>
    <n v="89846"/>
    <s v="NOT PAID"/>
    <s v="COD"/>
    <x v="2"/>
    <s v="HIGH"/>
    <n v="49578.858490566039"/>
  </r>
  <r>
    <s v="31c1364c-66f3-11ea-82bf-7077813058ce"/>
    <n v="3221"/>
    <n v="707"/>
    <n v="59967"/>
    <s v="NOT PAID"/>
    <s v="CARD PAYMENT"/>
    <x v="2"/>
    <s v="HIGH"/>
    <n v="45039.893617021276"/>
  </r>
  <r>
    <s v="31c1f8b4-66f3-11ea-8397-7077813058ce"/>
    <n v="5197"/>
    <n v="473"/>
    <n v="59474"/>
    <s v="PAID"/>
    <s v="COD"/>
    <x v="72"/>
    <s v="HIGH"/>
    <n v="49578.858490566039"/>
  </r>
  <r>
    <s v="31c30a08-66f3-11ea-aba8-7077813058ce"/>
    <n v="8183"/>
    <n v="847"/>
    <n v="77342"/>
    <s v="NOT PAID"/>
    <s v="COD"/>
    <x v="2"/>
    <s v="HIGH"/>
    <n v="49578.858490566039"/>
  </r>
  <r>
    <s v="31c49062-66f3-11ea-ba20-7077813058ce"/>
    <n v="1126"/>
    <n v="815"/>
    <n v="57460"/>
    <s v="PAID"/>
    <s v="COD"/>
    <x v="73"/>
    <s v="HIGH"/>
    <n v="49578.858490566039"/>
  </r>
  <r>
    <s v="31c616ba-66f3-11ea-afb3-7077813058ce"/>
    <n v="4899"/>
    <n v="928"/>
    <n v="74930"/>
    <s v="NOT PAID"/>
    <s v="COD"/>
    <x v="2"/>
    <s v="HIGH"/>
    <n v="49578.858490566039"/>
  </r>
  <r>
    <s v="31c6b2fe-66f3-11ea-9b07-7077813058ce"/>
    <n v="4732"/>
    <n v="210"/>
    <n v="89389"/>
    <s v="NOT PAID"/>
    <s v="COD"/>
    <x v="2"/>
    <s v="HIGH"/>
    <n v="49578.858490566039"/>
  </r>
  <r>
    <s v="31c77618-66f3-11ea-bb5b-7077813058ce"/>
    <n v="4103"/>
    <n v="793"/>
    <n v="86767"/>
    <s v="NOT PAID"/>
    <s v="COD"/>
    <x v="2"/>
    <s v="HIGH"/>
    <n v="49578.858490566039"/>
  </r>
  <r>
    <s v="31c8394a-66f3-11ea-bf8e-7077813058ce"/>
    <n v="7861"/>
    <n v="872"/>
    <n v="42257"/>
    <s v="PAID"/>
    <s v="COD"/>
    <x v="74"/>
    <s v="HIGH"/>
    <n v="49578.858490566039"/>
  </r>
  <r>
    <s v="31c8fc98-66f3-11ea-b3c3-7077813058ce"/>
    <n v="7764"/>
    <n v="298"/>
    <n v="28987"/>
    <s v="NOT PAID"/>
    <s v="COD"/>
    <x v="2"/>
    <s v="HIGH"/>
    <n v="49578.858490566039"/>
  </r>
  <r>
    <s v="31c9e6be-66f3-11ea-9f95-7077813058ce"/>
    <n v="5345"/>
    <n v="941"/>
    <n v="38952"/>
    <s v="PAID"/>
    <s v="COD"/>
    <x v="75"/>
    <s v="HIGH"/>
    <n v="49578.858490566039"/>
  </r>
  <r>
    <s v="31caa9ee-66f3-11ea-bce1-7077813058ce"/>
    <n v="6191"/>
    <n v="731"/>
    <n v="50635"/>
    <s v="NOT PAID"/>
    <s v="COD"/>
    <x v="2"/>
    <s v="HIGH"/>
    <n v="49578.858490566039"/>
  </r>
  <r>
    <s v="31cb461a-66f3-11ea-a37c-7077813058ce"/>
    <n v="310"/>
    <n v="500"/>
    <n v="32800"/>
    <s v="NOT PAID"/>
    <s v="COD"/>
    <x v="2"/>
    <s v="HIGH"/>
    <n v="49578.858490566039"/>
  </r>
  <r>
    <s v="31cc0964-66f3-11ea-b6b3-7077813058ce"/>
    <n v="3095"/>
    <n v="142"/>
    <n v="67478"/>
    <s v="NOT PAID"/>
    <s v="CARD PAYMENT"/>
    <x v="2"/>
    <s v="HIGH"/>
    <n v="45039.893617021276"/>
  </r>
  <r>
    <s v="31cccd64-66f3-11ea-a4c2-7077813058ce"/>
    <n v="2159"/>
    <n v="787"/>
    <n v="24449"/>
    <s v="PAID"/>
    <s v="COD"/>
    <x v="76"/>
    <s v="HIGH"/>
    <n v="49578.858490566039"/>
  </r>
  <r>
    <s v="31cd8fca-66f3-11ea-97a4-7077813058ce"/>
    <n v="3569"/>
    <n v="749"/>
    <n v="3119"/>
    <s v="PAID"/>
    <s v="CARD PAYMENT"/>
    <x v="77"/>
    <s v="MEDIUM"/>
    <n v="45039.893617021276"/>
  </r>
  <r>
    <s v="31ce7a18-66f3-11ea-94eb-7077813058ce"/>
    <n v="5958"/>
    <n v="304"/>
    <n v="13693"/>
    <s v="PAID"/>
    <s v="COD"/>
    <x v="35"/>
    <s v="HIGH"/>
    <n v="49578.858490566039"/>
  </r>
  <r>
    <s v="31cf3d24-66f3-11ea-8054-7077813058ce"/>
    <n v="1275"/>
    <n v="30"/>
    <n v="80796"/>
    <s v="PAID"/>
    <s v="COD"/>
    <x v="78"/>
    <s v="HIGH"/>
    <n v="49578.858490566039"/>
  </r>
  <r>
    <s v="31d0006c-66f3-11ea-9c10-7077813058ce"/>
    <n v="6357"/>
    <n v="477"/>
    <n v="19804"/>
    <s v="NOT PAID"/>
    <s v="COD"/>
    <x v="2"/>
    <s v="HIGH"/>
    <n v="49578.858490566039"/>
  </r>
  <r>
    <s v="31d16094-66f3-11ea-b511-7077813058ce"/>
    <n v="4551"/>
    <n v="52"/>
    <n v="75766"/>
    <s v="NOT PAID"/>
    <s v="CARD PAYMENT"/>
    <x v="2"/>
    <s v="HIGH"/>
    <n v="45039.893617021276"/>
  </r>
  <r>
    <s v="31d222e8-66f3-11ea-9b54-7077813058ce"/>
    <n v="4252"/>
    <n v="73"/>
    <n v="74338"/>
    <s v="NOT PAID"/>
    <s v="COD"/>
    <x v="2"/>
    <s v="HIGH"/>
    <n v="49578.858490566039"/>
  </r>
  <r>
    <s v="31d2e636-66f3-11ea-8df2-7077813058ce"/>
    <n v="2096"/>
    <n v="691"/>
    <n v="73423"/>
    <s v="PAID"/>
    <s v="CARD PAYMENT"/>
    <x v="79"/>
    <s v="HIGH"/>
    <n v="45039.893617021276"/>
  </r>
  <r>
    <s v="31d3f842-66f3-11ea-a75e-7077813058ce"/>
    <n v="5209"/>
    <n v="786"/>
    <n v="91842"/>
    <s v="PAID"/>
    <s v="COD"/>
    <x v="80"/>
    <s v="HIGH"/>
    <n v="49578.858490566039"/>
  </r>
  <r>
    <s v="31d4bb6c-66f3-11ea-9ff7-7077813058ce"/>
    <n v="9271"/>
    <n v="68"/>
    <n v="81148"/>
    <s v="NOT PAID"/>
    <s v="COD"/>
    <x v="2"/>
    <s v="HIGH"/>
    <n v="49578.858490566039"/>
  </r>
  <r>
    <s v="31d5a4e4-66f3-11ea-861b-7077813058ce"/>
    <n v="6772"/>
    <n v="630"/>
    <n v="96963"/>
    <s v="PAID"/>
    <s v="COD"/>
    <x v="81"/>
    <s v="HIGH"/>
    <n v="49578.858490566039"/>
  </r>
  <r>
    <s v="31d68f18-66f3-11ea-b8c4-7077813058ce"/>
    <n v="4628"/>
    <n v="357"/>
    <n v="88092"/>
    <s v="NOT PAID"/>
    <s v="COD"/>
    <x v="2"/>
    <s v="HIGH"/>
    <n v="49578.858490566039"/>
  </r>
  <r>
    <s v="31d77952-66f3-11ea-b47a-7077813058ce"/>
    <n v="3853"/>
    <n v="455"/>
    <n v="66397"/>
    <s v="NOT PAID"/>
    <s v="CARD PAYMENT"/>
    <x v="2"/>
    <s v="HIGH"/>
    <n v="45039.893617021276"/>
  </r>
  <r>
    <s v="31d8638c-66f3-11ea-8b90-7077813058ce"/>
    <n v="515"/>
    <n v="947"/>
    <n v="1714"/>
    <s v="PAID"/>
    <s v="CARD PAYMENT"/>
    <x v="82"/>
    <s v="LOW"/>
    <n v="45039.893617021276"/>
  </r>
  <r>
    <s v="31d927a2-66f3-11ea-bb48-7077813058ce"/>
    <n v="7513"/>
    <n v="589"/>
    <n v="5059"/>
    <s v="NOT PAID"/>
    <s v="CARD PAYMENT"/>
    <x v="2"/>
    <s v="MEDIUM"/>
    <n v="45039.893617021276"/>
  </r>
  <r>
    <s v="31d9eaca-66f3-11ea-b8c8-7077813058ce"/>
    <n v="9030"/>
    <n v="863"/>
    <n v="66582"/>
    <s v="NOT PAID"/>
    <s v="CARD PAYMENT"/>
    <x v="2"/>
    <s v="HIGH"/>
    <n v="45039.893617021276"/>
  </r>
  <r>
    <s v="31da86f6-66f3-11ea-8b12-7077813058ce"/>
    <n v="2378"/>
    <n v="668"/>
    <n v="42143"/>
    <s v="PAID"/>
    <s v="CARD PAYMENT"/>
    <x v="83"/>
    <s v="HIGH"/>
    <n v="45039.893617021276"/>
  </r>
  <r>
    <s v="31db9768-66f3-11ea-883c-7077813058ce"/>
    <n v="5894"/>
    <n v="206"/>
    <n v="27741"/>
    <s v="NOT PAID"/>
    <s v="COD"/>
    <x v="2"/>
    <s v="HIGH"/>
    <n v="49578.858490566039"/>
  </r>
  <r>
    <s v="31dcf6d4-66f3-11ea-a647-7077813058ce"/>
    <n v="7587"/>
    <n v="835"/>
    <n v="696"/>
    <s v="NOT PAID"/>
    <s v="CARD PAYMENT"/>
    <x v="2"/>
    <s v="LOW"/>
    <n v="45039.893617021276"/>
  </r>
  <r>
    <s v="31de0880-66f3-11ea-ab1e-7077813058ce"/>
    <n v="1424"/>
    <n v="315"/>
    <n v="37660"/>
    <s v="NOT PAID"/>
    <s v="CARD PAYMENT"/>
    <x v="2"/>
    <s v="HIGH"/>
    <n v="45039.893617021276"/>
  </r>
  <r>
    <s v="31df1974-66f3-11ea-948f-7077813058ce"/>
    <n v="5214"/>
    <n v="553"/>
    <n v="16299"/>
    <s v="NOT PAID"/>
    <s v="CARD PAYMENT"/>
    <x v="2"/>
    <s v="HIGH"/>
    <n v="45039.893617021276"/>
  </r>
  <r>
    <s v="31e02ac0-66f3-11ea-85d7-7077813058ce"/>
    <n v="8249"/>
    <n v="861"/>
    <n v="16690"/>
    <s v="PAID"/>
    <s v="CARD PAYMENT"/>
    <x v="84"/>
    <s v="HIGH"/>
    <n v="45039.893617021276"/>
  </r>
  <r>
    <s v="31e163c2-66f3-11ea-a771-7077813058ce"/>
    <n v="3172"/>
    <n v="279"/>
    <n v="21003"/>
    <s v="NOT PAID"/>
    <s v="CARD PAYMENT"/>
    <x v="2"/>
    <s v="HIGH"/>
    <n v="45039.893617021276"/>
  </r>
  <r>
    <s v="31e27454-66f3-11ea-985a-7077813058ce"/>
    <n v="5489"/>
    <n v="75"/>
    <n v="93642"/>
    <s v="PAID"/>
    <s v="COD"/>
    <x v="85"/>
    <s v="HIGH"/>
    <n v="49578.858490566039"/>
  </r>
  <r>
    <s v="31e3aca4-66f3-11ea-b4f1-7077813058ce"/>
    <n v="2037"/>
    <n v="895"/>
    <n v="34832"/>
    <s v="NOT PAID"/>
    <s v="COD"/>
    <x v="2"/>
    <s v="HIGH"/>
    <n v="49578.858490566039"/>
  </r>
  <r>
    <s v="31e496d4-66f3-11ea-ae24-7077813058ce"/>
    <n v="2401"/>
    <n v="866"/>
    <n v="59176"/>
    <s v="PAID"/>
    <s v="COD"/>
    <x v="86"/>
    <s v="HIGH"/>
    <n v="49578.858490566039"/>
  </r>
  <r>
    <s v="31e5a810-66f3-11ea-b394-7077813058ce"/>
    <n v="1303"/>
    <n v="792"/>
    <n v="3846"/>
    <s v="NOT PAID"/>
    <s v="COD"/>
    <x v="2"/>
    <s v="MEDIUM"/>
    <n v="49578.858490566039"/>
  </r>
  <r>
    <s v="31e70780-66f3-11ea-a98c-7077813058ce"/>
    <n v="6798"/>
    <n v="191"/>
    <n v="17651"/>
    <s v="PAID"/>
    <s v="CARD PAYMENT"/>
    <x v="40"/>
    <s v="HIGH"/>
    <n v="45039.893617021276"/>
  </r>
  <r>
    <s v="31e7ca9a-66f3-11ea-a42b-7077813058ce"/>
    <n v="9917"/>
    <n v="59"/>
    <n v="2282"/>
    <s v="NOT PAID"/>
    <s v="CARD PAYMENT"/>
    <x v="2"/>
    <s v="LOW"/>
    <n v="45039.893617021276"/>
  </r>
  <r>
    <s v="31e92a06-66f3-11ea-a2c3-7077813058ce"/>
    <n v="2969"/>
    <n v="748"/>
    <n v="49908"/>
    <s v="NOT PAID"/>
    <s v="CARD PAYMENT"/>
    <x v="2"/>
    <s v="HIGH"/>
    <n v="45039.893617021276"/>
  </r>
  <r>
    <s v="31ea3b58-66f3-11ea-bc9e-7077813058ce"/>
    <n v="8737"/>
    <n v="693"/>
    <n v="68886"/>
    <s v="NOT PAID"/>
    <s v="COD"/>
    <x v="2"/>
    <s v="HIGH"/>
    <n v="49578.858490566039"/>
  </r>
  <r>
    <s v="31eb4c8c-66f3-11ea-b7ad-7077813058ce"/>
    <n v="2104"/>
    <n v="955"/>
    <n v="41456"/>
    <s v="PAID"/>
    <s v="CARD PAYMENT"/>
    <x v="87"/>
    <s v="HIGH"/>
    <n v="45039.893617021276"/>
  </r>
  <r>
    <s v="31ebe8b4-66f3-11ea-b8ca-7077813058ce"/>
    <n v="1702"/>
    <n v="538"/>
    <n v="39488"/>
    <s v="NOT PAID"/>
    <s v="COD"/>
    <x v="2"/>
    <s v="HIGH"/>
    <n v="49578.858490566039"/>
  </r>
  <r>
    <s v="31ecabe2-66f3-11ea-9fa2-7077813058ce"/>
    <n v="8933"/>
    <n v="169"/>
    <n v="75362"/>
    <s v="PAID"/>
    <s v="COD"/>
    <x v="88"/>
    <s v="HIGH"/>
    <n v="49578.858490566039"/>
  </r>
  <r>
    <s v="31ed6f18-66f3-11ea-af57-7077813058ce"/>
    <n v="3624"/>
    <n v="924"/>
    <n v="73137"/>
    <s v="PAID"/>
    <s v="CARD PAYMENT"/>
    <x v="89"/>
    <s v="HIGH"/>
    <n v="45039.893617021276"/>
  </r>
  <r>
    <s v="31ee3246-66f3-11ea-ae6c-7077813058ce"/>
    <n v="4892"/>
    <n v="579"/>
    <n v="77570"/>
    <s v="NOT PAID"/>
    <s v="CARD PAYMENT"/>
    <x v="2"/>
    <s v="HIGH"/>
    <n v="45039.893617021276"/>
  </r>
</pivotCacheRecords>
</file>

<file path=xl/pivotCache/pivotCacheRecords4.xml><?xml version="1.0" encoding="utf-8"?>
<pivotCacheRecords xmlns="http://schemas.openxmlformats.org/spreadsheetml/2006/main" xmlns:r="http://schemas.openxmlformats.org/officeDocument/2006/relationships" count="200">
  <r>
    <n v="582"/>
    <s v="Harriette"/>
    <x v="0"/>
    <s v="600 Block of PINE ST"/>
    <s v="TX"/>
    <n v="2754220306"/>
    <n v="690"/>
    <n v="690"/>
    <n v="230"/>
    <s v="Healthcare"/>
    <s v="Domestic"/>
    <s v="Regular"/>
    <n v="553"/>
    <n v="1210"/>
    <s v="1800 Block of 26TH ST"/>
    <s v="1200 Block of JACKSON ST"/>
  </r>
  <r>
    <n v="396"/>
    <s v="Matthew"/>
    <x v="1"/>
    <s v="EDDY ST / MASON ST"/>
    <s v="MA"/>
    <n v="4171197971"/>
    <n v="933"/>
    <n v="933"/>
    <n v="3189"/>
    <s v="Healthcare"/>
    <s v="International"/>
    <s v="Express"/>
    <n v="810"/>
    <n v="1114"/>
    <s v="2600 Block of ALEMANY BL"/>
    <s v="700 Block of HAMPSHIRE ST"/>
  </r>
  <r>
    <n v="545"/>
    <s v="Geraldine"/>
    <x v="2"/>
    <s v="800 Block of BRYANT ST"/>
    <s v="CT"/>
    <n v="8354987185"/>
    <n v="261"/>
    <n v="261"/>
    <n v="2216"/>
    <s v="Luggage"/>
    <s v="Domestic"/>
    <s v="Express"/>
    <n v="994"/>
    <n v="1020"/>
    <s v="BARTLETT ST / 23RD ST"/>
    <s v="500 Block of HAIGHT ST"/>
  </r>
  <r>
    <n v="770"/>
    <s v="Brenda"/>
    <x v="3"/>
    <s v="3300 Block of JUDAH ST"/>
    <s v="UT"/>
    <n v="6348759218"/>
    <n v="445"/>
    <n v="445"/>
    <n v="1904"/>
    <s v="Home Furnishing"/>
    <s v="Domestic"/>
    <s v="Express"/>
    <n v="598"/>
    <n v="1351"/>
    <s v="1300 Block of 7TH AV"/>
    <s v="300 Block of 9TH ST"/>
  </r>
  <r>
    <n v="991"/>
    <s v="Malie"/>
    <x v="4"/>
    <s v="3200 Block of GEARY BL"/>
    <s v="OH"/>
    <n v="5096424869"/>
    <n v="722"/>
    <n v="722"/>
    <n v="7342"/>
    <s v="Electronics"/>
    <s v="International"/>
    <s v="Express"/>
    <n v="412"/>
    <n v="566"/>
    <s v="0 Block of EUREKA ST"/>
    <s v="1800 Block of VANNESS AV"/>
  </r>
  <r>
    <n v="437"/>
    <s v="Fred"/>
    <x v="5"/>
    <s v="VANNESS AV / MARKET ST"/>
    <s v="MO"/>
    <n v="2378946703"/>
    <n v="129"/>
    <n v="129"/>
    <n v="7633"/>
    <s v="Food and Beverages"/>
    <s v="Domestic"/>
    <s v="Regular"/>
    <n v="379"/>
    <n v="590"/>
    <s v="700 Block of VANNESS AV"/>
    <s v="500 Block of LEAVENWORTH ST"/>
  </r>
  <r>
    <n v="805"/>
    <s v="Clay"/>
    <x v="6"/>
    <s v="1000 Block of BOSWORTH ST"/>
    <s v="SD"/>
    <n v="8374022176"/>
    <n v="489"/>
    <n v="489"/>
    <n v="2154"/>
    <s v="Fashion"/>
    <s v="Domestic"/>
    <s v="Regular"/>
    <n v="892"/>
    <n v="1407"/>
    <s v="200 Block of BERRY ST"/>
    <s v="CARROLL AV / JENNINGS ST"/>
  </r>
  <r>
    <n v="803"/>
    <s v="Alaysha"/>
    <x v="7"/>
    <s v="800 Block of GEARY ST"/>
    <s v="UT"/>
    <n v="5698225463"/>
    <n v="165"/>
    <n v="165"/>
    <n v="5543"/>
    <s v="Industrial Equipments"/>
    <s v="Domestic"/>
    <s v="Regular"/>
    <n v="347"/>
    <n v="786"/>
    <s v="1100 Block of FRANCISCO ST"/>
    <s v="1000 Block of MARKET ST"/>
  </r>
  <r>
    <n v="295"/>
    <s v="Kelli"/>
    <x v="8"/>
    <s v="BAY SHORE BL / JERROLD AV"/>
    <s v="OH"/>
    <n v="1948808609"/>
    <n v="164"/>
    <n v="164"/>
    <n v="2332"/>
    <s v="Hazardous Goods"/>
    <s v="International"/>
    <s v="Express"/>
    <n v="457"/>
    <n v="855"/>
    <s v="100 Block of NEWMONTGOMERY ST"/>
    <s v="600 Block of SOUTH VAN NESS AV"/>
  </r>
  <r>
    <n v="804"/>
    <s v="Ryker"/>
    <x v="0"/>
    <s v="400 Block of LEAVENWORTH ST"/>
    <s v="HI"/>
    <n v="5155277679"/>
    <n v="364"/>
    <n v="364"/>
    <n v="4094"/>
    <s v="Automotive"/>
    <s v="International"/>
    <s v="Express"/>
    <n v="957"/>
    <n v="1182"/>
    <s v="200 Block of SCOTT ST"/>
    <s v="2600 Block of MISSION ST"/>
  </r>
  <r>
    <n v="54"/>
    <s v="Johnnie"/>
    <x v="9"/>
    <s v="100 Block of BRITTON ST"/>
    <s v="RI"/>
    <n v="8682770474"/>
    <n v="469"/>
    <n v="469"/>
    <n v="3042"/>
    <s v="Electronics"/>
    <s v="International"/>
    <s v="Regular"/>
    <n v="23"/>
    <n v="25"/>
    <s v="BELVEDERE ST / WALLER ST"/>
    <s v="0 Block of CEDAR ST"/>
  </r>
  <r>
    <n v="853"/>
    <s v="Zykeria"/>
    <x v="10"/>
    <s v="2700 Block of PACIFIC AV"/>
    <s v="VA"/>
    <n v="9334728554"/>
    <n v="158"/>
    <n v="158"/>
    <n v="2220"/>
    <s v="Healthcare"/>
    <s v="Domestic"/>
    <s v="Express"/>
    <n v="479"/>
    <n v="861"/>
    <s v="800 Block of BRYANT ST"/>
    <s v="500 Block of FREDERICK ST"/>
  </r>
  <r>
    <n v="902"/>
    <s v="Selma"/>
    <x v="11"/>
    <s v="900 Block of SANSOME ST"/>
    <s v="KY"/>
    <n v="8568849220"/>
    <n v="337"/>
    <n v="337"/>
    <n v="4988"/>
    <s v="Electronics"/>
    <s v="Domestic"/>
    <s v="Express"/>
    <n v="305"/>
    <n v="834"/>
    <s v="1300 Block of CALIFORNIA ST"/>
    <s v="0 Block of RAUSCH ST"/>
  </r>
  <r>
    <n v="163"/>
    <s v="Kathryn"/>
    <x v="12"/>
    <s v="1300 Block of PACIFIC AV"/>
    <s v="AL"/>
    <n v="6993831591"/>
    <n v="634"/>
    <n v="634"/>
    <n v="175"/>
    <s v="Healthcare"/>
    <s v="International"/>
    <s v="Express"/>
    <n v="939"/>
    <n v="1446"/>
    <s v="300 Block of CHENERY ST"/>
    <s v="BUSH ST / BUCHANAN ST"/>
  </r>
  <r>
    <n v="993"/>
    <s v="Karl"/>
    <x v="4"/>
    <s v="LA PLAYA ST / BALBOA ST"/>
    <s v="TX"/>
    <n v="3028920870"/>
    <n v="577"/>
    <n v="577"/>
    <n v="4233"/>
    <s v="Fashion"/>
    <s v="Domestic"/>
    <s v="Regular"/>
    <n v="679"/>
    <n v="1455"/>
    <s v="2600 Block of 18TH ST"/>
    <s v="800 Block of BRYANT ST"/>
  </r>
  <r>
    <n v="891"/>
    <s v="Freda"/>
    <x v="13"/>
    <s v="1900 Block of MISSION ST"/>
    <s v="NH"/>
    <n v="8786356477"/>
    <n v="907"/>
    <n v="907"/>
    <n v="4351"/>
    <s v="Electronics"/>
    <s v="International"/>
    <s v="Express"/>
    <n v="803"/>
    <n v="1020"/>
    <s v="800 Block of 30TH AV"/>
    <s v="1100 Block of MARKET ST"/>
  </r>
  <r>
    <n v="950"/>
    <s v="David"/>
    <x v="14"/>
    <s v="22ND ST / IOWA ST"/>
    <s v="OH"/>
    <n v="5614057152"/>
    <n v="870"/>
    <n v="870"/>
    <n v="5578"/>
    <s v="Construction"/>
    <s v="Domestic"/>
    <s v="Regular"/>
    <n v="783"/>
    <n v="1042"/>
    <s v="800 Block of GENEVA AV"/>
    <s v="300 Block of 4TH ST"/>
  </r>
  <r>
    <n v="292"/>
    <s v="Winnifred"/>
    <x v="9"/>
    <s v="0 Block of 6TH ST"/>
    <s v="OH"/>
    <n v="7483616892"/>
    <n v="982"/>
    <n v="982"/>
    <n v="4523"/>
    <s v="Industrial Equipments"/>
    <s v="Domestic"/>
    <s v="Regular"/>
    <n v="432"/>
    <n v="915"/>
    <s v="800 Block of BRYANT ST"/>
    <s v="100 Block of TOWNSEND ST"/>
  </r>
  <r>
    <n v="90"/>
    <s v="Bryce"/>
    <x v="15"/>
    <s v="20TH ST / MISSION ST"/>
    <s v="CA"/>
    <n v="2812376384"/>
    <n v="351"/>
    <n v="351"/>
    <n v="2972"/>
    <s v="Industrial Equipments"/>
    <s v="Domestic"/>
    <s v="Regular"/>
    <n v="776"/>
    <n v="1053"/>
    <s v="15TH ST / SANCHEZ ST"/>
    <s v="1700 Block of FULTON ST"/>
  </r>
  <r>
    <n v="49"/>
    <s v="Maeve"/>
    <x v="1"/>
    <s v="GENEVA AV / MISSION ST"/>
    <s v="MA"/>
    <n v="5956508519"/>
    <n v="328"/>
    <n v="328"/>
    <n v="6153"/>
    <s v="Healthcare"/>
    <s v="Domestic"/>
    <s v="Express"/>
    <n v="710"/>
    <n v="1066"/>
    <s v="900 Block of ELLSWORTH ST"/>
    <s v="400 Block of 28TH ST"/>
  </r>
  <r>
    <n v="100"/>
    <s v="Seth"/>
    <x v="7"/>
    <s v="1600 Block of FILLMORE ST"/>
    <s v="NJ"/>
    <n v="5847136625"/>
    <n v="242"/>
    <n v="242"/>
    <n v="4852"/>
    <s v="Construction"/>
    <s v="Domestic"/>
    <s v="Regular"/>
    <n v="959"/>
    <n v="1253"/>
    <s v="600 Block of FRANCISCO ST"/>
    <s v="FELL ST / MASONIC AV"/>
  </r>
  <r>
    <n v="405"/>
    <s v="Maria"/>
    <x v="13"/>
    <s v="3400 Block of CESAR CHAVEZ ST"/>
    <s v="OK"/>
    <n v="4048218701"/>
    <n v="421"/>
    <n v="421"/>
    <n v="8106"/>
    <s v="Automotive"/>
    <s v="International"/>
    <s v="Regular"/>
    <n v="147"/>
    <n v="535"/>
    <s v="800 Block of BRYANT ST"/>
    <s v="900 Block of RANDOLPH ST"/>
  </r>
  <r>
    <n v="584"/>
    <s v="Taron"/>
    <x v="16"/>
    <s v="1000 Block of POTRERO AV"/>
    <s v="NC"/>
    <n v="1646327916"/>
    <n v="6"/>
    <n v="6"/>
    <n v="3917"/>
    <s v="Arts and crafts"/>
    <s v="International"/>
    <s v="Express"/>
    <n v="613"/>
    <n v="1256"/>
    <s v="800 Block of BRYANT ST"/>
    <s v="0 Block of 6TH ST"/>
  </r>
  <r>
    <n v="326"/>
    <s v="Bryce"/>
    <x v="17"/>
    <s v="900 Block of MARKET ST"/>
    <s v="NY"/>
    <n v="2898450180"/>
    <n v="384"/>
    <n v="384"/>
    <n v="9377"/>
    <s v="Luggage"/>
    <s v="Domestic"/>
    <s v="Regular"/>
    <n v="590"/>
    <n v="1033"/>
    <s v="ELLIS ST / LAGUNA ST"/>
    <s v="0 Block of HYDE ST"/>
  </r>
  <r>
    <n v="95"/>
    <s v="Ramona"/>
    <x v="9"/>
    <s v="POLK ST / PINE ST"/>
    <s v="OH"/>
    <n v="1977102732"/>
    <n v="286"/>
    <n v="286"/>
    <n v="5387"/>
    <s v="Electronics"/>
    <s v="Domestic"/>
    <s v="Regular"/>
    <n v="193"/>
    <n v="817"/>
    <s v="100 Block of STEUART ST"/>
    <s v="900 Block of VALENCIA ST"/>
  </r>
  <r>
    <n v="600"/>
    <s v="Adrienne"/>
    <x v="18"/>
    <s v="6TH ST / MARKET ST"/>
    <s v="NM"/>
    <n v="1551452510"/>
    <n v="892"/>
    <n v="892"/>
    <n v="6513"/>
    <s v="Luggage"/>
    <s v="Domestic"/>
    <s v="Regular"/>
    <n v="879"/>
    <n v="1037"/>
    <s v="700 Block of FOLSOM ST"/>
    <s v="300 Block of ARBALLO DR"/>
  </r>
  <r>
    <n v="26"/>
    <s v="Dawn"/>
    <x v="8"/>
    <s v="200 Block of DIVISION ST"/>
    <s v="PA"/>
    <n v="5544881818"/>
    <n v="558"/>
    <n v="558"/>
    <n v="3965"/>
    <s v="Industrial Equipments"/>
    <s v="Domestic"/>
    <s v="Regular"/>
    <n v="275"/>
    <n v="951"/>
    <s v="1600 Block of VANNESS AV"/>
    <s v="100 Block of PHELAN AV"/>
  </r>
  <r>
    <n v="515"/>
    <s v="Yessenia"/>
    <x v="19"/>
    <s v="1600 Block of FOLSOM ST"/>
    <s v="MO"/>
    <n v="6808482203"/>
    <n v="481"/>
    <n v="481"/>
    <n v="8893"/>
    <s v="Construction"/>
    <s v="International"/>
    <s v="Regular"/>
    <n v="319"/>
    <n v="770"/>
    <s v="800 Block of MARKET ST"/>
    <s v="0 Block of GORDON ST"/>
  </r>
  <r>
    <n v="876"/>
    <s v="Ryan"/>
    <x v="4"/>
    <s v="600 Block of INDIANA ST"/>
    <s v="NY"/>
    <n v="6818183906"/>
    <n v="155"/>
    <n v="155"/>
    <n v="1897"/>
    <s v="Hazardous Goods"/>
    <s v="Domestic"/>
    <s v="Express"/>
    <n v="52"/>
    <n v="293"/>
    <s v="800 Block of BRYANT ST"/>
    <s v="600 Block of VALENCIA ST"/>
  </r>
  <r>
    <n v="691"/>
    <s v="Harriette"/>
    <x v="8"/>
    <s v="1100 Block of GUERRERO ST"/>
    <s v="RI"/>
    <n v="1052447026"/>
    <n v="771"/>
    <n v="771"/>
    <n v="390"/>
    <s v="Electronics"/>
    <s v="Domestic"/>
    <s v="Regular"/>
    <n v="702"/>
    <n v="1414"/>
    <s v="SHOTWELL ST / 17TH ST"/>
    <s v="EDDY ST / HYDE ST"/>
  </r>
  <r>
    <n v="605"/>
    <s v="Jana"/>
    <x v="20"/>
    <s v="500 Block of CARTER ST"/>
    <s v="OR"/>
    <n v="1926409080"/>
    <n v="945"/>
    <n v="945"/>
    <n v="3633"/>
    <s v="Healthcare"/>
    <s v="Domestic"/>
    <s v="Express"/>
    <n v="299"/>
    <n v="524"/>
    <s v="1500 Block of BAKER ST"/>
    <s v="LIPPARD AV / BOSWORTH ST"/>
  </r>
  <r>
    <n v="864"/>
    <s v="Frances"/>
    <x v="21"/>
    <s v="0 Block of WHITFIELD CT"/>
    <s v="HI"/>
    <n v="7332778584"/>
    <n v="719"/>
    <n v="719"/>
    <n v="7828"/>
    <s v="Arts and crafts"/>
    <s v="Domestic"/>
    <s v="Regular"/>
    <n v="930"/>
    <n v="1183"/>
    <s v="100 Block of BERRY ST"/>
    <s v="KERN ST / DIAMOND ST"/>
  </r>
  <r>
    <n v="886"/>
    <s v="Tiffani"/>
    <x v="1"/>
    <s v="8TH ST / MARKET ST"/>
    <s v="MO"/>
    <n v="1374706667"/>
    <n v="493"/>
    <n v="493"/>
    <n v="2241"/>
    <s v="Home Furnishing"/>
    <s v="Domestic"/>
    <s v="Regular"/>
    <n v="314"/>
    <n v="566"/>
    <s v="700 Block of HOWARD ST"/>
    <s v="HARRISON ST / 3RD ST"/>
  </r>
  <r>
    <n v="365"/>
    <s v="Cecile"/>
    <x v="18"/>
    <s v="400 Block of ELLIS ST"/>
    <s v="CO"/>
    <n v="2176301525"/>
    <n v="998"/>
    <n v="998"/>
    <n v="896"/>
    <s v="Hazardous Goods"/>
    <s v="International"/>
    <s v="Express"/>
    <n v="109"/>
    <n v="961"/>
    <s v="0 Block of LEE AV"/>
    <s v="0 Block of FALLON PL"/>
  </r>
  <r>
    <n v="946"/>
    <s v="Bryce"/>
    <x v="22"/>
    <s v="TAYLOR ST / EDDY ST"/>
    <s v="NH"/>
    <n v="1590827102"/>
    <n v="968"/>
    <n v="968"/>
    <n v="6361"/>
    <s v="Food and Beverages"/>
    <s v="Domestic"/>
    <s v="Regular"/>
    <n v="24"/>
    <n v="54"/>
    <s v="STOCKTON ST / BROADWAY ST"/>
    <s v="900 Block of GEARY ST"/>
  </r>
  <r>
    <n v="152"/>
    <s v="Earle"/>
    <x v="19"/>
    <s v="1200 Block of WAWONA ST"/>
    <s v="NY"/>
    <n v="1705805447"/>
    <n v="738"/>
    <n v="738"/>
    <n v="6713"/>
    <s v="Electronics"/>
    <s v="Domestic"/>
    <s v="Express"/>
    <n v="545"/>
    <n v="1044"/>
    <s v="LAKE MERCED BL / BROTHERHOOD WAY"/>
    <s v="HARRISON ST / THE EMBARCADEROSOUTH ST"/>
  </r>
  <r>
    <n v="789"/>
    <s v="Danita"/>
    <x v="5"/>
    <s v="500 Block of BROADWAY ST"/>
    <s v="UT"/>
    <n v="7412005788"/>
    <n v="912"/>
    <n v="912"/>
    <n v="4283"/>
    <s v="Fashion"/>
    <s v="International"/>
    <s v="Regular"/>
    <n v="505"/>
    <n v="1082"/>
    <s v="GEARY ST / POLK ST"/>
    <s v="1600 Block of LASALLE AV"/>
  </r>
  <r>
    <n v="148"/>
    <s v="Raeleigh"/>
    <x v="3"/>
    <s v="400 Block of CASTRO ST"/>
    <s v="OK"/>
    <n v="4924177596"/>
    <n v="782"/>
    <n v="782"/>
    <n v="9486"/>
    <s v="Electronics"/>
    <s v="International"/>
    <s v="Regular"/>
    <n v="182"/>
    <n v="871"/>
    <s v="1400 Block of DOUGLASS ST"/>
    <s v="48TH AV / JUDAH ST"/>
  </r>
  <r>
    <n v="7"/>
    <s v="Guy"/>
    <x v="2"/>
    <s v="NATOMA ST / 6TH ST"/>
    <s v="TN"/>
    <n v="9744154055"/>
    <n v="140"/>
    <n v="140"/>
    <n v="308"/>
    <s v="Luggage"/>
    <s v="International"/>
    <s v="Regular"/>
    <n v="226"/>
    <n v="970"/>
    <s v="100 Block of FONT BL"/>
    <s v="1000 Block of KEY AV"/>
  </r>
  <r>
    <n v="982"/>
    <s v="Anastasia"/>
    <x v="16"/>
    <s v="JONES ST / PINE ST"/>
    <s v="MA"/>
    <n v="5862720266"/>
    <n v="702"/>
    <n v="702"/>
    <n v="8927"/>
    <s v="Home Furnishing"/>
    <s v="International"/>
    <s v="Regular"/>
    <n v="111"/>
    <n v="617"/>
    <s v="HOLLOWAY AV / BRIGHTON AV"/>
    <s v="TAYLOR ST / GOLDEN GATE AV"/>
  </r>
  <r>
    <n v="249"/>
    <s v="Benita"/>
    <x v="15"/>
    <s v="1700 Block of GREENWICH ST"/>
    <s v="TX"/>
    <n v="6264685114"/>
    <n v="284"/>
    <n v="284"/>
    <n v="249"/>
    <s v="Hazardous Goods"/>
    <s v="International"/>
    <s v="Express"/>
    <n v="145"/>
    <n v="814"/>
    <s v="1800 Block of KIRKHAM ST"/>
    <s v="800 Block of BRYANT ST"/>
  </r>
  <r>
    <n v="273"/>
    <s v="Dianne"/>
    <x v="4"/>
    <s v="SCOTT ST / SACRAMENTO ST"/>
    <s v="NY"/>
    <n v="6650624462"/>
    <n v="199"/>
    <n v="199"/>
    <n v="2620"/>
    <s v="Electronics"/>
    <s v="Domestic"/>
    <s v="Regular"/>
    <n v="829"/>
    <n v="1145"/>
    <s v="500 Block of TUNNEL AV"/>
    <s v="1600 Block of TURK ST"/>
  </r>
  <r>
    <n v="172"/>
    <s v="Andrea"/>
    <x v="7"/>
    <s v="1700 Block of BEACH ST"/>
    <s v="TX"/>
    <n v="7889923764"/>
    <n v="228"/>
    <n v="228"/>
    <n v="1164"/>
    <s v="Electronics"/>
    <s v="Domestic"/>
    <s v="Regular"/>
    <n v="269"/>
    <n v="902"/>
    <s v="800 Block of BRYANT ST"/>
    <s v="100 Block of SPEAR ST"/>
  </r>
  <r>
    <n v="234"/>
    <s v="Raul"/>
    <x v="5"/>
    <s v="1400 Block of 47TH AV"/>
    <s v="CA"/>
    <n v="4666975381"/>
    <n v="908"/>
    <n v="908"/>
    <n v="4711"/>
    <s v="Hazardous Goods"/>
    <s v="International"/>
    <s v="Regular"/>
    <n v="660"/>
    <n v="1470"/>
    <s v="200 Block of CHENERY ST"/>
    <s v="2900 Block of DIAMOND ST"/>
  </r>
  <r>
    <n v="844"/>
    <s v="Raven"/>
    <x v="21"/>
    <s v="CASTRO ST / MARKET ST"/>
    <s v="AL"/>
    <n v="1860620006"/>
    <n v="594"/>
    <n v="594"/>
    <n v="4053"/>
    <s v="Home Furnishing"/>
    <s v="Domestic"/>
    <s v="Regular"/>
    <n v="484"/>
    <n v="568"/>
    <s v="1000 Block of POTRERO AV"/>
    <s v="400 Block of ROLPH ST"/>
  </r>
  <r>
    <n v="368"/>
    <s v="Rebecca"/>
    <x v="7"/>
    <s v="400 Block of SCOTT ST"/>
    <s v="TX"/>
    <n v="1015130737"/>
    <n v="542"/>
    <n v="542"/>
    <n v="4272"/>
    <s v="Food and Beverages"/>
    <s v="International"/>
    <s v="Regular"/>
    <n v="100"/>
    <n v="487"/>
    <s v="100 Block of HYDE ST"/>
    <s v="BANCROFT AV / KEITH ST"/>
  </r>
  <r>
    <n v="372"/>
    <s v="Rosalind"/>
    <x v="2"/>
    <s v="MINNA ST / JULIA ST"/>
    <s v="MA"/>
    <n v="3355369287"/>
    <n v="586"/>
    <n v="586"/>
    <n v="7005"/>
    <s v="Construction"/>
    <s v="Domestic"/>
    <s v="Express"/>
    <n v="711"/>
    <n v="1197"/>
    <s v="1100 Block of HUDSON AV"/>
    <s v="MYRTLE ST / LARKIN ST"/>
  </r>
  <r>
    <n v="82"/>
    <s v="Anne"/>
    <x v="17"/>
    <s v="1000 Block of POTRERO AV"/>
    <s v="IA"/>
    <n v="7381630742"/>
    <n v="636"/>
    <n v="636"/>
    <n v="2308"/>
    <s v="Home Furnishing"/>
    <s v="International"/>
    <s v="Regular"/>
    <n v="325"/>
    <n v="994"/>
    <s v="STOCKTON ST / POST ST"/>
    <s v="500 Block of MAGELLAN AV"/>
  </r>
  <r>
    <n v="528"/>
    <s v="Michael"/>
    <x v="0"/>
    <s v="7TH ST / MARKET ST"/>
    <s v="TN"/>
    <n v="3343867513"/>
    <n v="581"/>
    <n v="581"/>
    <n v="5150"/>
    <s v="Automotive"/>
    <s v="Domestic"/>
    <s v="Regular"/>
    <n v="209"/>
    <n v="933"/>
    <s v="LEAVENWORTH ST / TURK ST"/>
    <s v="1600 Block of 38TH AV"/>
  </r>
  <r>
    <n v="143"/>
    <s v="Danielle"/>
    <x v="13"/>
    <s v="100 Block of EUREKA ST"/>
    <s v="CT"/>
    <n v="1484052991"/>
    <n v="336"/>
    <n v="336"/>
    <n v="693"/>
    <s v="Construction"/>
    <s v="International"/>
    <s v="Express"/>
    <n v="996"/>
    <n v="1168"/>
    <s v="800 Block of BRYANT ST"/>
    <s v="3300 Block of MISSION ST"/>
  </r>
  <r>
    <n v="429"/>
    <s v="Heather"/>
    <x v="3"/>
    <s v="2000 Block of UNION ST"/>
    <s v="RI"/>
    <n v="5158272401"/>
    <n v="504"/>
    <n v="504"/>
    <n v="9598"/>
    <s v="Luggage"/>
    <s v="International"/>
    <s v="Regular"/>
    <n v="420"/>
    <n v="561"/>
    <s v="4200 Block of 26TH ST"/>
    <s v="0 Block of TURK ST"/>
  </r>
  <r>
    <n v="47"/>
    <s v="Kaitlyn"/>
    <x v="1"/>
    <s v="800 Block of MARKET ST"/>
    <s v="MS"/>
    <n v="6223189308"/>
    <n v="346"/>
    <n v="346"/>
    <n v="8103"/>
    <s v="Industrial Equipments"/>
    <s v="International"/>
    <s v="Express"/>
    <n v="182"/>
    <n v="850"/>
    <s v="BLAKE ST / GEARY BL"/>
    <s v="BROADWAY ST / COLUMBUS AV"/>
  </r>
  <r>
    <n v="790"/>
    <s v="Eileen"/>
    <x v="22"/>
    <s v="SAN JOSE AV / GUERRERO ST"/>
    <s v="MA"/>
    <n v="1246424250"/>
    <n v="135"/>
    <n v="135"/>
    <n v="8894"/>
    <s v="Construction"/>
    <s v="Domestic"/>
    <s v="Express"/>
    <n v="901"/>
    <n v="1393"/>
    <s v="WASHINGTON ST / DRUMM ST"/>
    <s v="1200 Block of PINE ST"/>
  </r>
  <r>
    <n v="427"/>
    <s v="Cheyenne"/>
    <x v="4"/>
    <s v="100 Block of GIRARD ST"/>
    <s v="CA"/>
    <n v="4239981168"/>
    <n v="822"/>
    <n v="822"/>
    <n v="114"/>
    <s v="Construction"/>
    <s v="International"/>
    <s v="Regular"/>
    <n v="88"/>
    <n v="426"/>
    <s v="EXECUTIVEPARK BL / ALANA WY"/>
    <s v="900 Block of MISSION ST"/>
  </r>
  <r>
    <n v="906"/>
    <s v="Ely"/>
    <x v="20"/>
    <s v="0 Block of 6TH ST"/>
    <s v="KS"/>
    <n v="3882423236"/>
    <n v="95"/>
    <n v="95"/>
    <n v="6546"/>
    <s v="Electronics"/>
    <s v="Domestic"/>
    <s v="Regular"/>
    <n v="660"/>
    <n v="1208"/>
    <s v="0 Block of BROOKDALE AV"/>
    <s v="1300 Block of EGBERT AV"/>
  </r>
  <r>
    <n v="750"/>
    <s v="Irby"/>
    <x v="18"/>
    <s v="0 Block of CRANE ST"/>
    <s v="AR"/>
    <n v="9166200177"/>
    <n v="597"/>
    <n v="597"/>
    <n v="3571"/>
    <s v="Luggage"/>
    <s v="Domestic"/>
    <s v="Regular"/>
    <n v="267"/>
    <n v="925"/>
    <s v="3600 Block of 22ND ST"/>
    <s v="200 Block of NAGLEE AV"/>
  </r>
  <r>
    <n v="913"/>
    <s v="Genevieve"/>
    <x v="23"/>
    <s v="LEAVENWORTH ST / GOLDEN GATE AV"/>
    <s v="OH"/>
    <n v="5137511014"/>
    <n v="340"/>
    <n v="340"/>
    <n v="7316"/>
    <s v="Fashion"/>
    <s v="International"/>
    <s v="Express"/>
    <n v="905"/>
    <n v="1392"/>
    <s v="700 Block of 3RD ST"/>
    <s v="FRANCISCO ST / JONES ST"/>
  </r>
  <r>
    <n v="31"/>
    <s v="Elliana"/>
    <x v="20"/>
    <s v="COLUMBUS AV / LOMBARD ST"/>
    <s v="LA"/>
    <n v="9741124956"/>
    <n v="905"/>
    <n v="905"/>
    <n v="2478"/>
    <s v="Luggage"/>
    <s v="Domestic"/>
    <s v="Express"/>
    <n v="799"/>
    <n v="1425"/>
    <s v="1700 Block of 25TH ST"/>
    <s v="1300 Block of BROADWAY ST"/>
  </r>
  <r>
    <n v="733"/>
    <s v="Katrice"/>
    <x v="16"/>
    <s v="1600 Block of MARKET ST"/>
    <s v="WV"/>
    <n v="1055293942"/>
    <n v="250"/>
    <n v="250"/>
    <n v="1215"/>
    <s v="Construction"/>
    <s v="International"/>
    <s v="Express"/>
    <n v="773"/>
    <n v="1225"/>
    <s v="1200 Block of POLK ST"/>
    <s v="1200 Block of MARKET ST"/>
  </r>
  <r>
    <n v="624"/>
    <s v="Laverne"/>
    <x v="21"/>
    <s v="1800 Block of WALLER ST"/>
    <s v="CA"/>
    <n v="2774587967"/>
    <n v="400"/>
    <n v="400"/>
    <n v="5402"/>
    <s v="Luggage"/>
    <s v="Domestic"/>
    <s v="Express"/>
    <n v="78"/>
    <n v="403"/>
    <s v="EARL ST / LASALLE AV"/>
    <s v="1400 Block of KIRKWOOD CT"/>
  </r>
  <r>
    <n v="199"/>
    <s v="Chasity"/>
    <x v="19"/>
    <s v="600 Block of MANGELS AV"/>
    <s v="WA"/>
    <n v="6383939014"/>
    <n v="877"/>
    <n v="877"/>
    <n v="1647"/>
    <s v="Industrial Equipments"/>
    <s v="Domestic"/>
    <s v="Express"/>
    <n v="791"/>
    <n v="1169"/>
    <s v="CLARA ST / 4TH ST"/>
    <s v="100 Block of ATOLL CR"/>
  </r>
  <r>
    <n v="112"/>
    <s v="Kyle"/>
    <x v="8"/>
    <s v="0 Block of POWELL ST"/>
    <s v="CT"/>
    <n v="8157564947"/>
    <n v="97"/>
    <n v="97"/>
    <n v="9423"/>
    <s v="Construction"/>
    <s v="Domestic"/>
    <s v="Express"/>
    <n v="603"/>
    <n v="1167"/>
    <s v="0 Block of STEINER ST"/>
    <s v="1100 Block of FRANCISCO ST"/>
  </r>
  <r>
    <n v="256"/>
    <s v="Gene"/>
    <x v="18"/>
    <s v="1900 Block of LOMBARD ST"/>
    <s v="ME"/>
    <n v="2513725051"/>
    <n v="12"/>
    <n v="12"/>
    <n v="6404"/>
    <s v="Construction"/>
    <s v="Domestic"/>
    <s v="Regular"/>
    <n v="360"/>
    <n v="565"/>
    <s v="1800 Block of 8TH AV"/>
    <s v="JONES ST / GOLDEN GATE AV"/>
  </r>
  <r>
    <n v="848"/>
    <s v="Marlene"/>
    <x v="19"/>
    <s v="500 Block of NOE ST"/>
    <s v="CO"/>
    <n v="6829482368"/>
    <n v="353"/>
    <n v="353"/>
    <n v="6767"/>
    <s v="Fashion"/>
    <s v="Domestic"/>
    <s v="Express"/>
    <n v="84"/>
    <n v="354"/>
    <s v="HARRISON ST / 11TH ST"/>
    <s v="BROADWAY ST / KEARNY ST"/>
  </r>
  <r>
    <n v="102"/>
    <s v="Clay"/>
    <x v="19"/>
    <s v="MISSION ST / 16TH ST"/>
    <s v="AL"/>
    <n v="3746956671"/>
    <n v="856"/>
    <n v="856"/>
    <n v="1278"/>
    <s v="Automotive"/>
    <s v="Domestic"/>
    <s v="Regular"/>
    <n v="880"/>
    <n v="1178"/>
    <s v="500 Block of HYDE ST"/>
    <s v="400 Block of CAPP ST"/>
  </r>
  <r>
    <n v="361"/>
    <s v="Baldemar"/>
    <x v="0"/>
    <s v="2700 Block of TAYLOR ST"/>
    <s v="NY"/>
    <n v="3968979172"/>
    <n v="1"/>
    <n v="1"/>
    <n v="1334"/>
    <s v="Arts and crafts"/>
    <s v="International"/>
    <s v="Express"/>
    <n v="947"/>
    <n v="1385"/>
    <s v="LARKIN ST / ELLIS ST"/>
    <s v="2700 Block of DIAMOND ST"/>
  </r>
  <r>
    <n v="962"/>
    <s v="Claudia"/>
    <x v="11"/>
    <s v="CEDAR ST / POLK ST"/>
    <s v="HI"/>
    <n v="3932448384"/>
    <n v="390"/>
    <n v="390"/>
    <n v="8887"/>
    <s v="Automotive"/>
    <s v="Domestic"/>
    <s v="Regular"/>
    <n v="234"/>
    <n v="780"/>
    <s v="6500 Block of 3RD ST"/>
    <s v="800 Block of 33RD AV"/>
  </r>
  <r>
    <n v="443"/>
    <s v="Arya"/>
    <x v="10"/>
    <s v="1200 Block of MARKET ST"/>
    <s v="KY"/>
    <n v="2852248623"/>
    <n v="446"/>
    <n v="446"/>
    <n v="9858"/>
    <s v="Food and Beverages"/>
    <s v="Domestic"/>
    <s v="Express"/>
    <n v="931"/>
    <n v="1247"/>
    <s v="0 Block of WHITFIELD CT"/>
    <s v="1500 Block of POWELL ST"/>
  </r>
  <r>
    <n v="977"/>
    <s v="Rodney"/>
    <x v="24"/>
    <s v="800 Block of MARKET ST"/>
    <s v="NC"/>
    <n v="2448301670"/>
    <n v="32"/>
    <n v="32"/>
    <n v="9636"/>
    <s v="Arts and crafts"/>
    <s v="Domestic"/>
    <s v="Express"/>
    <n v="478"/>
    <n v="705"/>
    <s v="1100 Block of OCEAN AV"/>
    <s v="900 Block of DEHARO ST"/>
  </r>
  <r>
    <n v="936"/>
    <s v="Amelia"/>
    <x v="0"/>
    <s v="BAY ST / POWELL ST"/>
    <s v="FL"/>
    <n v="3017545245"/>
    <n v="420"/>
    <n v="420"/>
    <n v="9943"/>
    <s v="Industrial Equipments"/>
    <s v="Domestic"/>
    <s v="Express"/>
    <n v="638"/>
    <n v="1130"/>
    <s v="BRYANT ST / 4TH ST"/>
    <s v="1300 Block of MISSION ST"/>
  </r>
  <r>
    <n v="395"/>
    <s v="Stephanie"/>
    <x v="13"/>
    <s v="1800 Block of OCEAN AV"/>
    <s v="TX"/>
    <n v="3061127061"/>
    <n v="708"/>
    <n v="708"/>
    <n v="1246"/>
    <s v="Industrial Equipments"/>
    <s v="Domestic"/>
    <s v="Express"/>
    <n v="50"/>
    <n v="72"/>
    <s v="900 Block of CONNECTICUT ST"/>
    <s v="LEAVENWORTH ST / EDDY ST"/>
  </r>
  <r>
    <n v="344"/>
    <s v="Dejon"/>
    <x v="25"/>
    <s v="100 Block of CLINTONPARK ST"/>
    <s v="IL"/>
    <n v="6894953031"/>
    <n v="227"/>
    <n v="227"/>
    <n v="4527"/>
    <s v="Industrial Equipments"/>
    <s v="International"/>
    <s v="Regular"/>
    <n v="477"/>
    <n v="564"/>
    <s v="POLK ST / BEACH ST"/>
    <s v="700 Block of LARKIN ST"/>
  </r>
  <r>
    <n v="48"/>
    <s v="Lawrence"/>
    <x v="14"/>
    <s v="100 Block of APTOS AV"/>
    <s v="CO"/>
    <n v="3072705157"/>
    <n v="595"/>
    <n v="595"/>
    <n v="3782"/>
    <s v="Fashion"/>
    <s v="International"/>
    <s v="Regular"/>
    <n v="879"/>
    <n v="1040"/>
    <s v="37TH AV / RIVERA ST"/>
    <s v="1200 Block of 36TH AV"/>
  </r>
  <r>
    <n v="362"/>
    <s v="Felicity"/>
    <x v="1"/>
    <s v="1800 Block of NEWHALL ST"/>
    <s v="MO"/>
    <n v="7245809798"/>
    <n v="211"/>
    <n v="211"/>
    <n v="6225"/>
    <s v="Electronics"/>
    <s v="Domestic"/>
    <s v="Express"/>
    <n v="912"/>
    <n v="1220"/>
    <s v="FREMONT ST / HARRISON ST"/>
    <s v="0 Block of CRESTLAKE DR"/>
  </r>
  <r>
    <n v="88"/>
    <s v="Kim"/>
    <x v="20"/>
    <s v="100 Block of CEDAR ST"/>
    <s v="NY"/>
    <n v="8271644418"/>
    <n v="650"/>
    <n v="650"/>
    <n v="2257"/>
    <s v="Food and Beverages"/>
    <s v="International"/>
    <s v="Regular"/>
    <n v="868"/>
    <n v="1141"/>
    <s v="400 Block of GENEVA AV"/>
    <s v="POWELL ST / OFARRELL ST"/>
  </r>
  <r>
    <n v="289"/>
    <s v="Morgan"/>
    <x v="1"/>
    <s v="400 Block of VALENCIA ST"/>
    <s v="SC"/>
    <n v="3201665520"/>
    <n v="45"/>
    <n v="45"/>
    <n v="9177"/>
    <s v="Healthcare"/>
    <s v="Domestic"/>
    <s v="Express"/>
    <n v="889"/>
    <n v="1050"/>
    <s v="20TH ST / KANSAS ST"/>
    <s v="JEFFERSON ST / TAYLOR ST"/>
  </r>
  <r>
    <n v="704"/>
    <s v="Hudson"/>
    <x v="8"/>
    <s v="STEINER ST / WASHINGTON ST"/>
    <s v="CO"/>
    <n v="3426056035"/>
    <n v="201"/>
    <n v="201"/>
    <n v="8703"/>
    <s v="Home Furnishing"/>
    <s v="Domestic"/>
    <s v="Regular"/>
    <n v="482"/>
    <n v="850"/>
    <s v="4000 Block of 18TH ST"/>
    <s v="500 Block of ELLIS ST"/>
  </r>
  <r>
    <n v="903"/>
    <s v="Stacy"/>
    <x v="21"/>
    <s v="200 Block of BRANNAN ST"/>
    <s v="SC"/>
    <n v="1233066378"/>
    <n v="564"/>
    <n v="564"/>
    <n v="3514"/>
    <s v="Healthcare"/>
    <s v="International"/>
    <s v="Express"/>
    <n v="683"/>
    <n v="1275"/>
    <s v="1400 Block of 14TH AV"/>
    <s v="1800 Block of DIVISADERO ST"/>
  </r>
  <r>
    <n v="315"/>
    <s v="Peter"/>
    <x v="1"/>
    <s v="800 Block of BRYANT ST"/>
    <s v="KS"/>
    <n v="6263485134"/>
    <n v="138"/>
    <n v="138"/>
    <n v="3089"/>
    <s v="Home Furnishing"/>
    <s v="Domestic"/>
    <s v="Regular"/>
    <n v="382"/>
    <n v="714"/>
    <s v="200 Block of 2ND ST"/>
    <s v="0 Block of THRIFT ST"/>
  </r>
  <r>
    <n v="501"/>
    <s v="Beth"/>
    <x v="10"/>
    <s v="2200 Block of CHESTNUT ST"/>
    <s v="NY"/>
    <n v="1354925878"/>
    <n v="57"/>
    <n v="57"/>
    <n v="7253"/>
    <s v="Construction"/>
    <s v="Domestic"/>
    <s v="Regular"/>
    <n v="753"/>
    <n v="1027"/>
    <s v="2900 Block of TURK ST"/>
    <s v="300 Block of DEMONTFORT AV"/>
  </r>
  <r>
    <n v="812"/>
    <s v="Devon"/>
    <x v="0"/>
    <s v="ADA CT / OFARRELL ST"/>
    <s v="MO"/>
    <n v="6143377957"/>
    <n v="128"/>
    <n v="128"/>
    <n v="8786"/>
    <s v="Arts and crafts"/>
    <s v="International"/>
    <s v="Express"/>
    <n v="718"/>
    <n v="1486"/>
    <s v="0 Block of 7TH ST"/>
    <s v="300 Block of 10TH ST"/>
  </r>
  <r>
    <n v="953"/>
    <s v="Jonathan"/>
    <x v="25"/>
    <s v="1600 Block of WEBSTER ST"/>
    <s v="CT"/>
    <n v="1029837290"/>
    <n v="33"/>
    <n v="33"/>
    <n v="1211"/>
    <s v="Industrial Equipments"/>
    <s v="Domestic"/>
    <s v="Express"/>
    <n v="577"/>
    <n v="1312"/>
    <s v="0 Block of CUMBERLAND ST"/>
    <s v="200 Block of POPLAR ST"/>
  </r>
  <r>
    <n v="830"/>
    <s v="Benita"/>
    <x v="26"/>
    <s v="4800 Block of GEARY BL"/>
    <s v="MA"/>
    <n v="9313787148"/>
    <n v="936"/>
    <n v="936"/>
    <n v="359"/>
    <s v="Electronics"/>
    <s v="International"/>
    <s v="Express"/>
    <n v="607"/>
    <n v="1007"/>
    <s v="1100 Block of POLK ST"/>
    <s v="800 Block of OFARRELL ST"/>
  </r>
  <r>
    <n v="656"/>
    <s v="John"/>
    <x v="17"/>
    <s v="1100 Block of SUNNYDALE AV"/>
    <s v="WA"/>
    <n v="9053980373"/>
    <n v="762"/>
    <n v="762"/>
    <n v="2066"/>
    <s v="Automotive"/>
    <s v="International"/>
    <s v="Regular"/>
    <n v="242"/>
    <n v="926"/>
    <s v="16TH ST / UTAH ST"/>
    <s v="400 Block of CASTRO ST"/>
  </r>
  <r>
    <n v="935"/>
    <s v="Jan"/>
    <x v="18"/>
    <s v="300 Block of CHATTANOOGA ST"/>
    <s v="OR"/>
    <n v="2836649349"/>
    <n v="838"/>
    <n v="838"/>
    <n v="4322"/>
    <s v="Industrial Equipments"/>
    <s v="International"/>
    <s v="Express"/>
    <n v="593"/>
    <n v="1036"/>
    <s v="100 Block of GOLDEN GATE AV"/>
    <s v="800 Block of MISSION ST"/>
  </r>
  <r>
    <n v="762"/>
    <s v="Robert"/>
    <x v="0"/>
    <s v="ELIZABETH ST / DIAMOND ST"/>
    <s v="VA"/>
    <n v="1786274009"/>
    <n v="215"/>
    <n v="215"/>
    <n v="7773"/>
    <s v="Electronics"/>
    <s v="Domestic"/>
    <s v="Express"/>
    <n v="812"/>
    <n v="1161"/>
    <s v="1500 Block of POLK ST"/>
    <s v="600 Block of KANSAS ST"/>
  </r>
  <r>
    <n v="698"/>
    <s v="Kaitlyn"/>
    <x v="7"/>
    <s v="1400 Block of BAKER ST"/>
    <s v="NC"/>
    <n v="1300453861"/>
    <n v="818"/>
    <n v="818"/>
    <n v="6746"/>
    <s v="Hazardous Goods"/>
    <s v="Domestic"/>
    <s v="Express"/>
    <n v="833"/>
    <n v="1016"/>
    <s v="POLK ST / SUTTER ST"/>
    <s v="1200 Block of NOE ST"/>
  </r>
  <r>
    <n v="294"/>
    <s v="Stephan"/>
    <x v="23"/>
    <s v="1600 Block of FOLSOM ST"/>
    <s v="WV"/>
    <n v="6518015418"/>
    <n v="780"/>
    <n v="780"/>
    <n v="6732"/>
    <s v="Healthcare"/>
    <s v="International"/>
    <s v="Express"/>
    <n v="872"/>
    <n v="1058"/>
    <s v="100 Block of BREWSTER ST"/>
    <s v="900 Block of MARKET ST"/>
  </r>
  <r>
    <n v="535"/>
    <s v="Emma"/>
    <x v="2"/>
    <s v="300 Block of PRAGUE ST"/>
    <s v="CA"/>
    <n v="7774474168"/>
    <n v="40"/>
    <n v="40"/>
    <n v="805"/>
    <s v="Arts and crafts"/>
    <s v="Domestic"/>
    <s v="Regular"/>
    <n v="483"/>
    <n v="648"/>
    <s v="0 Block of TURK ST"/>
    <s v="900 Block of CAPITOL AV"/>
  </r>
  <r>
    <n v="357"/>
    <s v="Monica"/>
    <x v="25"/>
    <s v="400 Block of BAY ST"/>
    <s v="IL"/>
    <n v="5796916149"/>
    <n v="366"/>
    <n v="366"/>
    <n v="7540"/>
    <s v="Fashion"/>
    <s v="International"/>
    <s v="Regular"/>
    <n v="679"/>
    <n v="1015"/>
    <s v="1700 Block of SUNNYDALE AV"/>
    <s v="400 Block of BAKER ST"/>
  </r>
  <r>
    <n v="468"/>
    <s v="Pamala"/>
    <x v="3"/>
    <s v="1600 Block of THE EMBARCADERONORTH ST"/>
    <s v="AZ"/>
    <n v="2618359567"/>
    <n v="678"/>
    <n v="678"/>
    <n v="5269"/>
    <s v="Hazardous Goods"/>
    <s v="International"/>
    <s v="Express"/>
    <n v="318"/>
    <n v="938"/>
    <s v="SOUTH VAN NESS AV / 13TH ST"/>
    <s v="100 Block of LELAND AV"/>
  </r>
  <r>
    <n v="798"/>
    <s v="Matt"/>
    <x v="16"/>
    <s v="1100 Block of FITZGERALD AV"/>
    <s v="WA"/>
    <n v="2073271791"/>
    <n v="703"/>
    <n v="703"/>
    <n v="8404"/>
    <s v="Home Furnishing"/>
    <s v="Domestic"/>
    <s v="Express"/>
    <n v="329"/>
    <n v="597"/>
    <s v="22ND ST / CAROLINA ST"/>
    <s v="2600 Block of FOLSOM ST"/>
  </r>
  <r>
    <n v="497"/>
    <s v="Kristie"/>
    <x v="19"/>
    <s v="4600 Block of 18TH ST"/>
    <s v="VA"/>
    <n v="8030257579"/>
    <n v="180"/>
    <n v="180"/>
    <n v="519"/>
    <s v="Luggage"/>
    <s v="Domestic"/>
    <s v="Regular"/>
    <n v="588"/>
    <n v="1182"/>
    <s v="POWELL ST / GEARY ST"/>
    <s v="3RD ST / PALOU AV"/>
  </r>
  <r>
    <n v="841"/>
    <s v="Lee"/>
    <x v="9"/>
    <s v="0 Block of MAIDEN LN"/>
    <s v="VA"/>
    <n v="1610528704"/>
    <n v="214"/>
    <n v="214"/>
    <n v="4060"/>
    <s v="Food and Beverages"/>
    <s v="International"/>
    <s v="Regular"/>
    <n v="442"/>
    <n v="713"/>
    <s v="2500 Block of MISSION ST"/>
    <s v="2600 Block of 34TH AV"/>
  </r>
  <r>
    <n v="521"/>
    <s v="Roger"/>
    <x v="12"/>
    <s v="100 Block of KISKA RD"/>
    <s v="SD"/>
    <n v="4105997340"/>
    <n v="408"/>
    <n v="408"/>
    <n v="8860"/>
    <s v="Hazardous Goods"/>
    <s v="Domestic"/>
    <s v="Express"/>
    <n v="216"/>
    <n v="939"/>
    <s v="600 Block of VALENCIA ST"/>
    <s v="500 Block of 9TH ST"/>
  </r>
  <r>
    <n v="2"/>
    <s v="Zoya"/>
    <x v="2"/>
    <s v="400 Block of MASON ST"/>
    <s v="TN"/>
    <n v="9250747856"/>
    <n v="902"/>
    <n v="902"/>
    <n v="7164"/>
    <s v="Construction"/>
    <s v="Domestic"/>
    <s v="Express"/>
    <n v="946"/>
    <n v="1082"/>
    <s v="300 Block of OFARRELL ST"/>
    <s v="0 Block of RAE AV"/>
  </r>
  <r>
    <n v="637"/>
    <s v="Robert"/>
    <x v="14"/>
    <s v="1200 Block of HAIGHT ST"/>
    <s v="ID"/>
    <n v="8907221376"/>
    <n v="763"/>
    <n v="763"/>
    <n v="9792"/>
    <s v="Luggage"/>
    <s v="International"/>
    <s v="Express"/>
    <n v="796"/>
    <n v="1347"/>
    <s v="1700 Block of FULTON ST"/>
    <s v="100 Block of GOLDEN GATE AV"/>
  </r>
  <r>
    <n v="407"/>
    <s v="Danny"/>
    <x v="4"/>
    <s v="800 Block of ELLIS ST"/>
    <s v="MS"/>
    <n v="5519170607"/>
    <n v="168"/>
    <n v="168"/>
    <n v="9934"/>
    <s v="Arts and crafts"/>
    <s v="Domestic"/>
    <s v="Regular"/>
    <n v="26"/>
    <n v="47"/>
    <s v="DIVISADERO ST / JACKSON ST"/>
    <s v="0 Block of DESOTO ST"/>
  </r>
  <r>
    <n v="87"/>
    <s v="Ryker"/>
    <x v="4"/>
    <s v="800 Block of BRYANT ST"/>
    <s v="CO"/>
    <n v="4444871583"/>
    <n v="723"/>
    <n v="723"/>
    <n v="1980"/>
    <s v="Automotive"/>
    <s v="Domestic"/>
    <s v="Express"/>
    <n v="490"/>
    <n v="762"/>
    <s v="SILLIMAN ST / BOWDOIN ST"/>
    <s v="200 Block of LEAVENWORTH ST"/>
  </r>
  <r>
    <n v="894"/>
    <s v="Zelda"/>
    <x v="14"/>
    <s v="2300 Block of VICENTE ST"/>
    <s v="OH"/>
    <n v="9892285623"/>
    <n v="438"/>
    <n v="438"/>
    <n v="9251"/>
    <s v="Home Furnishing"/>
    <s v="Domestic"/>
    <s v="Regular"/>
    <n v="430"/>
    <n v="642"/>
    <s v="2300 Block of CHESTNUT ST"/>
    <s v="LAKE MERCED BL / SUNSET BL"/>
  </r>
  <r>
    <n v="708"/>
    <s v="David"/>
    <x v="14"/>
    <s v="MISSION ST / RUSSIA AV"/>
    <s v="VA"/>
    <n v="6155699440"/>
    <n v="162"/>
    <n v="162"/>
    <n v="6717"/>
    <s v="Arts and crafts"/>
    <s v="Domestic"/>
    <s v="Express"/>
    <n v="209"/>
    <n v="665"/>
    <s v="500 Block of VALENCIA ST"/>
    <s v="6TH ST / STEVENSON ST"/>
  </r>
  <r>
    <n v="311"/>
    <s v="Jacquelin"/>
    <x v="9"/>
    <s v="DOLORES ST / 30TH ST"/>
    <s v="VA"/>
    <n v="2539275235"/>
    <n v="246"/>
    <n v="246"/>
    <n v="3622"/>
    <s v="Automotive"/>
    <s v="International"/>
    <s v="Express"/>
    <n v="379"/>
    <n v="963"/>
    <s v="800 Block of 47TH AV"/>
    <s v="0 Block of LURLINE ST"/>
  </r>
  <r>
    <n v="888"/>
    <s v="Ardis"/>
    <x v="19"/>
    <s v="1000 Block of POTRERO AV"/>
    <s v="VA"/>
    <n v="4534991454"/>
    <n v="105"/>
    <n v="105"/>
    <n v="8808"/>
    <s v="Industrial Equipments"/>
    <s v="Domestic"/>
    <s v="Regular"/>
    <n v="949"/>
    <n v="1419"/>
    <s v="KEITH ST / THOMAS AV"/>
    <s v="100 Block of CAPP ST"/>
  </r>
  <r>
    <n v="678"/>
    <s v="Scott"/>
    <x v="22"/>
    <s v="17TH ST / SHOTWELL ST"/>
    <s v="NC"/>
    <n v="9411155106"/>
    <n v="308"/>
    <n v="308"/>
    <n v="4920"/>
    <s v="Electronics"/>
    <s v="Domestic"/>
    <s v="Express"/>
    <n v="438"/>
    <n v="656"/>
    <s v="LYON ST / OFARRELL ST"/>
    <s v="1200 Block of NOE ST"/>
  </r>
  <r>
    <n v="734"/>
    <s v="Alexia"/>
    <x v="15"/>
    <s v="200 Block of LOWELL ST"/>
    <s v="NH"/>
    <n v="1161903173"/>
    <n v="172"/>
    <n v="172"/>
    <n v="3140"/>
    <s v="Food and Beverages"/>
    <s v="International"/>
    <s v="Express"/>
    <n v="726"/>
    <n v="1381"/>
    <s v="0 Block of HARRISON ST"/>
    <s v="1200 Block of GOLDEN GATE AV"/>
  </r>
  <r>
    <n v="640"/>
    <s v="Donnell"/>
    <x v="14"/>
    <s v="2400 Block of MISSION ST"/>
    <s v="NY"/>
    <n v="7858706884"/>
    <n v="775"/>
    <n v="775"/>
    <n v="8104"/>
    <s v="Home Furnishing"/>
    <s v="Domestic"/>
    <s v="Express"/>
    <n v="451"/>
    <n v="713"/>
    <s v="0 Block of 6TH ST"/>
    <s v="1400 Block of RANKIN ST"/>
  </r>
  <r>
    <n v="189"/>
    <s v="Trent"/>
    <x v="24"/>
    <s v="0 Block of AUGUST AL"/>
    <s v="OR"/>
    <n v="1967221186"/>
    <n v="333"/>
    <n v="333"/>
    <n v="2208"/>
    <s v="Luggage"/>
    <s v="Domestic"/>
    <s v="Regular"/>
    <n v="812"/>
    <n v="1104"/>
    <s v="1800 Block of DONNER AV"/>
    <s v="19TH AV / LINCOLN WY"/>
  </r>
  <r>
    <n v="685"/>
    <s v="Gerald"/>
    <x v="7"/>
    <s v="MISSION ST / FAIR AV"/>
    <s v="WV"/>
    <n v="9336147887"/>
    <n v="548"/>
    <n v="548"/>
    <n v="7043"/>
    <s v="Healthcare"/>
    <s v="International"/>
    <s v="Regular"/>
    <n v="240"/>
    <n v="571"/>
    <s v="800 Block of INGERSON AV"/>
    <s v="MISSION ST / 2ND ST"/>
  </r>
  <r>
    <n v="617"/>
    <s v="Zakariya"/>
    <x v="21"/>
    <s v="300 Block of CAPP ST"/>
    <s v="IL"/>
    <n v="8437782692"/>
    <n v="665"/>
    <n v="665"/>
    <n v="7485"/>
    <s v="Arts and crafts"/>
    <s v="Domestic"/>
    <s v="Regular"/>
    <n v="982"/>
    <n v="1405"/>
    <s v="1300 Block of REVERE AV"/>
    <s v="0 Block of WILLIAR AV"/>
  </r>
  <r>
    <n v="508"/>
    <s v="Artie"/>
    <x v="19"/>
    <s v="3500 Block of FILLMORE ST"/>
    <s v="GA"/>
    <n v="4162410124"/>
    <n v="305"/>
    <n v="305"/>
    <n v="1748"/>
    <s v="Automotive"/>
    <s v="Domestic"/>
    <s v="Express"/>
    <n v="954"/>
    <n v="1473"/>
    <s v="0 Block of DORE ST"/>
    <s v="100 Block of TURK ST"/>
  </r>
  <r>
    <n v="406"/>
    <s v="Ryan"/>
    <x v="17"/>
    <s v="0 Block of JONES ST"/>
    <s v="FL"/>
    <n v="3864558057"/>
    <n v="938"/>
    <n v="938"/>
    <n v="9968"/>
    <s v="Hazardous Goods"/>
    <s v="Domestic"/>
    <s v="Regular"/>
    <n v="35"/>
    <n v="20"/>
    <s v="1200 Block of THE EMBARCADERONORTH ST"/>
    <s v="500 Block of BRANNAN ST"/>
  </r>
  <r>
    <n v="132"/>
    <s v="Albertha"/>
    <x v="18"/>
    <s v="1000 Block of VANNESS AV"/>
    <s v="NC"/>
    <n v="2019622576"/>
    <n v="714"/>
    <n v="714"/>
    <n v="5330"/>
    <s v="Electronics"/>
    <s v="Domestic"/>
    <s v="Express"/>
    <n v="148"/>
    <n v="835"/>
    <s v="PIERCE ST / LOMBARD ST"/>
    <s v="8TH AV / CLEMENT ST"/>
  </r>
  <r>
    <n v="785"/>
    <s v="Carolyn"/>
    <x v="0"/>
    <s v="100 Block of SANJUAN AV"/>
    <s v="NY"/>
    <n v="1837040341"/>
    <n v="251"/>
    <n v="251"/>
    <n v="2183"/>
    <s v="Food and Beverages"/>
    <s v="International"/>
    <s v="Regular"/>
    <n v="422"/>
    <n v="651"/>
    <s v="1700 Block of NEWCOMB AV"/>
    <s v="1500 Block of LASALLE AV"/>
  </r>
  <r>
    <n v="113"/>
    <s v="Ilana"/>
    <x v="20"/>
    <s v="900 Block of GRANT AV"/>
    <s v="MI"/>
    <n v="4235755436"/>
    <n v="330"/>
    <n v="330"/>
    <n v="2182"/>
    <s v="Home Furnishing"/>
    <s v="Domestic"/>
    <s v="Express"/>
    <n v="275"/>
    <n v="653"/>
    <s v="2300 Block of 25TH AV"/>
    <s v="HOLLYPARK CR / MURRAY ST"/>
  </r>
  <r>
    <n v="951"/>
    <s v="Christa"/>
    <x v="0"/>
    <s v="0 Block of HANCOCK ST"/>
    <s v="NJ"/>
    <n v="4933964760"/>
    <n v="69"/>
    <n v="69"/>
    <n v="1087"/>
    <s v="Healthcare"/>
    <s v="Domestic"/>
    <s v="Regular"/>
    <n v="367"/>
    <n v="740"/>
    <s v="2000 Block of MISSION ST"/>
    <s v="2400 Block of SAN BRUNO AV"/>
  </r>
  <r>
    <n v="169"/>
    <s v="Bobby"/>
    <x v="11"/>
    <s v="700 Block of MISSION ST"/>
    <s v="KS"/>
    <n v="9986862728"/>
    <n v="969"/>
    <n v="969"/>
    <n v="4296"/>
    <s v="Industrial Equipments"/>
    <s v="International"/>
    <s v="Express"/>
    <n v="507"/>
    <n v="1334"/>
    <s v="1100 Block of CONNECTICUT ST"/>
    <s v="1700 Block of 22ND AV"/>
  </r>
  <r>
    <n v="984"/>
    <s v="Laurence"/>
    <x v="11"/>
    <s v="2900 Block of JACKSON ST"/>
    <s v="SD"/>
    <n v="2460523574"/>
    <n v="974"/>
    <n v="974"/>
    <n v="9784"/>
    <s v="Automotive"/>
    <s v="International"/>
    <s v="Regular"/>
    <n v="442"/>
    <n v="770"/>
    <s v="1000 Block of POTRERO AV"/>
    <s v="0 Block of LEAVENWORTH ST"/>
  </r>
  <r>
    <n v="881"/>
    <s v="Trevon"/>
    <x v="16"/>
    <s v="1100 Block of MARKET ST"/>
    <s v="NM"/>
    <n v="3243646644"/>
    <n v="526"/>
    <n v="526"/>
    <n v="6210"/>
    <s v="Arts and crafts"/>
    <s v="International"/>
    <s v="Regular"/>
    <n v="510"/>
    <n v="1205"/>
    <s v="500 Block of 41ST AV"/>
    <s v="500 Block of GUERRERO ST"/>
  </r>
  <r>
    <n v="883"/>
    <s v="Jason"/>
    <x v="7"/>
    <s v="1600 Block of INDIANA ST"/>
    <s v="IN"/>
    <n v="4932358514"/>
    <n v="510"/>
    <n v="510"/>
    <n v="5781"/>
    <s v="Fashion"/>
    <s v="International"/>
    <s v="Regular"/>
    <n v="117"/>
    <n v="716"/>
    <s v="700 Block of MARKET ST"/>
    <s v="ELLIS ST / HYDE ST"/>
  </r>
  <r>
    <n v="735"/>
    <s v="Ramona"/>
    <x v="5"/>
    <s v="FULTON ST / 5TH AV"/>
    <s v="NH"/>
    <n v="1419382893"/>
    <n v="444"/>
    <n v="444"/>
    <n v="8306"/>
    <s v="Construction"/>
    <s v="Domestic"/>
    <s v="Express"/>
    <n v="973"/>
    <n v="1250"/>
    <s v="0 Block of CASTLEMANOR AV"/>
    <s v="LANE ST / REVERE AV"/>
  </r>
  <r>
    <n v="120"/>
    <s v="Harvey"/>
    <x v="2"/>
    <s v="200 Block of LAKEVIEW AV"/>
    <s v="DC"/>
    <n v="6456637698"/>
    <n v="503"/>
    <n v="503"/>
    <n v="3270"/>
    <s v="Food and Beverages"/>
    <s v="Domestic"/>
    <s v="Regular"/>
    <n v="243"/>
    <n v="935"/>
    <s v="GEARY ST / HYDE ST"/>
    <s v="1200 Block of MARKET ST"/>
  </r>
  <r>
    <n v="92"/>
    <s v="Ericka"/>
    <x v="24"/>
    <s v="1000 Block of MARKET ST"/>
    <s v="TX"/>
    <n v="4615496293"/>
    <n v="109"/>
    <n v="109"/>
    <n v="6787"/>
    <s v="Luggage"/>
    <s v="Domestic"/>
    <s v="Express"/>
    <n v="715"/>
    <n v="1185"/>
    <s v="2000 Block of MISSION ST"/>
    <s v="500 Block of 39TH AV"/>
  </r>
  <r>
    <n v="618"/>
    <s v="Scott"/>
    <x v="16"/>
    <s v="DAVIS ST / CLAY ST"/>
    <s v="IL"/>
    <n v="6419268208"/>
    <n v="823"/>
    <n v="823"/>
    <n v="3733"/>
    <s v="Healthcare"/>
    <s v="Domestic"/>
    <s v="Express"/>
    <n v="571"/>
    <n v="1031"/>
    <s v="700 Block of STANYAN ST"/>
    <s v="600 Block of MISSION ST"/>
  </r>
  <r>
    <n v="768"/>
    <s v="Shirley"/>
    <x v="2"/>
    <s v="200 Block of INTERSTATE80 HY"/>
    <s v="TX"/>
    <n v="3258758083"/>
    <n v="147"/>
    <n v="147"/>
    <n v="207"/>
    <s v="Industrial Equipments"/>
    <s v="Domestic"/>
    <s v="Express"/>
    <n v="369"/>
    <n v="646"/>
    <s v="300 Block of ATHENS ST"/>
    <s v="1400 Block of CLAY ST"/>
  </r>
  <r>
    <n v="619"/>
    <s v="Nevaeh"/>
    <x v="5"/>
    <s v="FITZGERALD AV / GRIFFITH ST"/>
    <s v="CO"/>
    <n v="9823103962"/>
    <n v="625"/>
    <n v="625"/>
    <n v="3"/>
    <s v="Industrial Equipments"/>
    <s v="International"/>
    <s v="Regular"/>
    <n v="318"/>
    <n v="980"/>
    <s v="5600 Block of DIAMONDHEIGHTS BL"/>
    <s v="100 Block of ELLIOT ST"/>
  </r>
  <r>
    <n v="393"/>
    <s v="Rayburn"/>
    <x v="16"/>
    <s v="LEAVENWORTH ST / ELLIS ST"/>
    <s v="TX"/>
    <n v="5931525319"/>
    <n v="695"/>
    <n v="695"/>
    <n v="1896"/>
    <s v="Food and Beverages"/>
    <s v="Domestic"/>
    <s v="Regular"/>
    <n v="266"/>
    <n v="833"/>
    <s v="2000 Block of MISSION ST"/>
    <s v="4600 Block of IRVING ST"/>
  </r>
  <r>
    <n v="127"/>
    <s v="Rayburn"/>
    <x v="15"/>
    <s v="400 Block of JONES ST"/>
    <s v="CA"/>
    <n v="5199096406"/>
    <n v="983"/>
    <n v="983"/>
    <n v="9631"/>
    <s v="Home Furnishing"/>
    <s v="International"/>
    <s v="Regular"/>
    <n v="60"/>
    <n v="166"/>
    <s v="200 Block of TURK ST"/>
    <s v="0 Block of ANKENY ST"/>
  </r>
  <r>
    <n v="329"/>
    <s v="Sharyn"/>
    <x v="23"/>
    <s v="MISSION ST / 24TH ST"/>
    <s v="CA"/>
    <n v="4926013012"/>
    <n v="82"/>
    <n v="82"/>
    <n v="3132"/>
    <s v="Luggage"/>
    <s v="International"/>
    <s v="Express"/>
    <n v="121"/>
    <n v="557"/>
    <s v="NATOMA ST / 2ND ST"/>
    <s v="3500 Block of MISSION ST"/>
  </r>
  <r>
    <n v="839"/>
    <s v="Leslie"/>
    <x v="15"/>
    <s v="RUSSIA AV / ATHENS ST"/>
    <s v="IL"/>
    <n v="1385206446"/>
    <n v="397"/>
    <n v="397"/>
    <n v="1202"/>
    <s v="Automotive"/>
    <s v="International"/>
    <s v="Express"/>
    <n v="876"/>
    <n v="1045"/>
    <s v="1600 Block of DONNER AV"/>
    <s v="800 Block of LARKIN ST"/>
  </r>
  <r>
    <n v="787"/>
    <s v="Ericka"/>
    <x v="13"/>
    <s v="BRANNAN ST / 9TH ST"/>
    <s v="SC"/>
    <n v="7592482439"/>
    <n v="599"/>
    <n v="599"/>
    <n v="8834"/>
    <s v="Industrial Equipments"/>
    <s v="Domestic"/>
    <s v="Regular"/>
    <n v="946"/>
    <n v="1100"/>
    <s v="400 Block of ELLIS ST"/>
    <s v="800 Block of MOSCOW ST"/>
  </r>
  <r>
    <n v="658"/>
    <s v="Curtis"/>
    <x v="16"/>
    <s v="200 Block of ASHBURY ST"/>
    <s v="IL"/>
    <n v="1575826863"/>
    <n v="306"/>
    <n v="306"/>
    <n v="1201"/>
    <s v="Hazardous Goods"/>
    <s v="Domestic"/>
    <s v="Regular"/>
    <n v="654"/>
    <n v="1150"/>
    <s v="100 Block of LEAVENWORTH ST"/>
    <s v="100 Block of PERSIA AV"/>
  </r>
  <r>
    <n v="302"/>
    <s v="Alessia"/>
    <x v="23"/>
    <s v="1200 Block of THE EMBARCADERONORTH ST"/>
    <s v="CA"/>
    <n v="4826890428"/>
    <n v="536"/>
    <n v="536"/>
    <n v="2573"/>
    <s v="Construction"/>
    <s v="Domestic"/>
    <s v="Express"/>
    <n v="74"/>
    <n v="281"/>
    <s v="100 Block of POWELL ST"/>
    <s v="0 Block of TAYLOR ST"/>
  </r>
  <r>
    <n v="959"/>
    <s v="Bridgett"/>
    <x v="10"/>
    <s v="100 Block of OFARRELL ST"/>
    <s v="MS"/>
    <n v="1171287473"/>
    <n v="20"/>
    <n v="20"/>
    <n v="6759"/>
    <s v="Construction"/>
    <s v="Domestic"/>
    <s v="Regular"/>
    <n v="630"/>
    <n v="1062"/>
    <s v="1600 Block of 39TH AV"/>
    <s v="PARNASSUS AV / CLAYTON ST"/>
  </r>
  <r>
    <n v="467"/>
    <s v="Kelly"/>
    <x v="5"/>
    <s v="0 Block of BRADY ST"/>
    <s v="IL"/>
    <n v="3594123975"/>
    <n v="515"/>
    <n v="515"/>
    <n v="2601"/>
    <s v="Healthcare"/>
    <s v="Domestic"/>
    <s v="Express"/>
    <n v="782"/>
    <n v="1425"/>
    <s v="MARKET ST / CHURCH ST"/>
    <s v="LOMBARD ST / LEAVENWORTH ST"/>
  </r>
  <r>
    <n v="642"/>
    <s v="Francis"/>
    <x v="5"/>
    <s v="ANZA ST / SPRUCE ST"/>
    <s v="NY"/>
    <n v="7051750919"/>
    <n v="332"/>
    <n v="332"/>
    <n v="2656"/>
    <s v="Luggage"/>
    <s v="International"/>
    <s v="Regular"/>
    <n v="45"/>
    <n v="39"/>
    <s v="100 Block of UPPER TR"/>
    <s v="POST ST / HYDE ST"/>
  </r>
  <r>
    <n v="472"/>
    <s v="Stephania"/>
    <x v="3"/>
    <s v="1600 Block of HAIGHT ST"/>
    <s v="GA"/>
    <n v="6886408134"/>
    <n v="127"/>
    <n v="127"/>
    <n v="9645"/>
    <s v="Luggage"/>
    <s v="International"/>
    <s v="Express"/>
    <n v="916"/>
    <n v="1143"/>
    <s v="300 Block of SALINAS AV"/>
    <s v="1900 Block of FILLMORE ST"/>
  </r>
  <r>
    <n v="700"/>
    <s v="Zella"/>
    <x v="8"/>
    <s v="FRANKLIN ST / GOLDEN GATE AV"/>
    <s v="WV"/>
    <n v="7077868681"/>
    <n v="958"/>
    <n v="958"/>
    <n v="584"/>
    <s v="Hazardous Goods"/>
    <s v="International"/>
    <s v="Express"/>
    <n v="274"/>
    <n v="669"/>
    <s v="0 Block of GOLDEN GATE AV"/>
    <s v="900 Block of MARIPOSA ST"/>
  </r>
  <r>
    <n v="305"/>
    <s v="Tiffany"/>
    <x v="18"/>
    <s v="JACKSON ST / GRANT AV"/>
    <s v="OH"/>
    <n v="4425132485"/>
    <n v="42"/>
    <n v="42"/>
    <n v="2121"/>
    <s v="Arts and crafts"/>
    <s v="Domestic"/>
    <s v="Regular"/>
    <n v="987"/>
    <n v="1134"/>
    <s v="MINNA ST / 5TH ST"/>
    <s v="MARKET ST / 5TH ST"/>
  </r>
  <r>
    <n v="676"/>
    <s v="Bernard"/>
    <x v="6"/>
    <s v="JONES ST / STEVELOE PL"/>
    <s v="MN"/>
    <n v="3975638935"/>
    <n v="977"/>
    <n v="977"/>
    <n v="2142"/>
    <s v="Arts and crafts"/>
    <s v="International"/>
    <s v="Regular"/>
    <n v="434"/>
    <n v="558"/>
    <s v="200 Block of MISSOURI ST"/>
    <s v="900 Block of ELLSWORTH ST"/>
  </r>
  <r>
    <n v="602"/>
    <s v="Parth"/>
    <x v="22"/>
    <s v="1400 Block of WASHINGTON ST"/>
    <s v="LA"/>
    <n v="8049380718"/>
    <n v="460"/>
    <n v="460"/>
    <n v="2396"/>
    <s v="Electronics"/>
    <s v="International"/>
    <s v="Express"/>
    <n v="897"/>
    <n v="1313"/>
    <s v="100 Block of EDDY ST"/>
    <s v="1400 Block of KIRKWOOD CT"/>
  </r>
  <r>
    <n v="175"/>
    <s v="Arlene"/>
    <x v="10"/>
    <s v="15TH AV / SHELDON TR"/>
    <s v="CA"/>
    <n v="6417574125"/>
    <n v="659"/>
    <n v="659"/>
    <n v="8747"/>
    <s v="Automotive"/>
    <s v="International"/>
    <s v="Regular"/>
    <n v="442"/>
    <n v="595"/>
    <s v="0 Block of UNITEDNATIONS PZ"/>
    <s v="200 Block of HAHN ST"/>
  </r>
  <r>
    <n v="679"/>
    <s v="Ronnie"/>
    <x v="19"/>
    <s v="800 Block of MARKET ST"/>
    <s v="MA"/>
    <n v="2458047806"/>
    <n v="197"/>
    <n v="197"/>
    <n v="4142"/>
    <s v="Food and Beverages"/>
    <s v="Domestic"/>
    <s v="Express"/>
    <n v="98"/>
    <n v="360"/>
    <s v="300 Block of BUCHANAN ST"/>
    <s v="2800 Block of BRYANT ST"/>
  </r>
  <r>
    <n v="412"/>
    <s v="Anne"/>
    <x v="5"/>
    <s v="400 Block of SUTTER ST"/>
    <s v="CT"/>
    <n v="4345935028"/>
    <n v="540"/>
    <n v="540"/>
    <n v="9770"/>
    <s v="Luggage"/>
    <s v="International"/>
    <s v="Express"/>
    <n v="431"/>
    <n v="934"/>
    <s v="4000 Block of GEARY BL"/>
    <s v="1000 Block of POTRERO AV"/>
  </r>
  <r>
    <n v="486"/>
    <s v="Kathleen"/>
    <x v="19"/>
    <s v="200 Block of 6TH ST"/>
    <s v="WV"/>
    <n v="4167720507"/>
    <n v="178"/>
    <n v="178"/>
    <n v="2593"/>
    <s v="Construction"/>
    <s v="International"/>
    <s v="Express"/>
    <n v="745"/>
    <n v="1383"/>
    <s v="3100 Block of 23RD ST"/>
    <s v="GEARY ST / POWELL ST"/>
  </r>
  <r>
    <n v="899"/>
    <s v="Jalen"/>
    <x v="15"/>
    <s v="1400 Block of 19TH AV"/>
    <s v="NY"/>
    <n v="4565205218"/>
    <n v="202"/>
    <n v="202"/>
    <n v="9807"/>
    <s v="Home Furnishing"/>
    <s v="International"/>
    <s v="Express"/>
    <n v="871"/>
    <n v="1274"/>
    <s v="200 Block of HAHN ST"/>
    <s v="600 Block of VALENCIA ST"/>
  </r>
  <r>
    <n v="123"/>
    <s v="Jensen"/>
    <x v="10"/>
    <s v="1900 Block of UNION ST"/>
    <s v="OH"/>
    <n v="1029848581"/>
    <n v="632"/>
    <n v="632"/>
    <n v="2525"/>
    <s v="Industrial Equipments"/>
    <s v="Domestic"/>
    <s v="Regular"/>
    <n v="67"/>
    <n v="193"/>
    <s v="CAPP ST / 17TH ST"/>
    <s v="ALEMANY BL / ELLSWORTH ST"/>
  </r>
  <r>
    <n v="180"/>
    <s v="Stanley"/>
    <x v="10"/>
    <s v="SUTTER ST / LARKIN ST"/>
    <s v="WV"/>
    <n v="6076587686"/>
    <n v="25"/>
    <n v="25"/>
    <n v="1724"/>
    <s v="Home Furnishing"/>
    <s v="Domestic"/>
    <s v="Express"/>
    <n v="431"/>
    <n v="702"/>
    <s v="4TH ST / HARRISON ST"/>
    <s v="600 Block of CLAY ST"/>
  </r>
  <r>
    <n v="433"/>
    <s v="Stanley"/>
    <x v="3"/>
    <s v="0 Block of LAGUNA ST"/>
    <s v="MD"/>
    <n v="4382867697"/>
    <n v="990"/>
    <n v="990"/>
    <n v="7146"/>
    <s v="Construction"/>
    <s v="International"/>
    <s v="Regular"/>
    <n v="178"/>
    <n v="646"/>
    <s v="700 Block of BATTERY ST"/>
    <s v="0 Block of MARINA BL"/>
  </r>
  <r>
    <n v="244"/>
    <s v="Pamela"/>
    <x v="3"/>
    <s v="0 Block of CHENERY ST"/>
    <s v="IL"/>
    <n v="8529787345"/>
    <n v="913"/>
    <n v="913"/>
    <n v="563"/>
    <s v="Home Furnishing"/>
    <s v="Domestic"/>
    <s v="Express"/>
    <n v="180"/>
    <n v="755"/>
    <s v="5TH ST / MARKET ST"/>
    <s v="MONTGOMERY ST / VALLEJO ST"/>
  </r>
  <r>
    <n v="147"/>
    <s v="Isabela"/>
    <x v="14"/>
    <s v="MISSION ST / 13TH ST"/>
    <s v="NC"/>
    <n v="2933328030"/>
    <n v="371"/>
    <n v="371"/>
    <n v="7771"/>
    <s v="Arts and crafts"/>
    <s v="Domestic"/>
    <s v="Express"/>
    <n v="280"/>
    <n v="990"/>
    <s v="2400 Block of MISSION ST"/>
    <s v="BEACH ST / TAYLOR ST"/>
  </r>
  <r>
    <n v="634"/>
    <s v="Tiffani"/>
    <x v="5"/>
    <s v="1700 Block of POST ST"/>
    <s v="NJ"/>
    <n v="1549574380"/>
    <n v="514"/>
    <n v="514"/>
    <n v="4789"/>
    <s v="Hazardous Goods"/>
    <s v="Domestic"/>
    <s v="Express"/>
    <n v="263"/>
    <n v="965"/>
    <s v="TARAVAL ST / 17TH AV"/>
    <s v="EDDY ST / MASON ST"/>
  </r>
  <r>
    <n v="999"/>
    <s v="Ora"/>
    <x v="13"/>
    <s v="400 Block of JONES ST"/>
    <s v="MI"/>
    <n v="5348595059"/>
    <n v="707"/>
    <n v="707"/>
    <n v="3221"/>
    <s v="Automotive"/>
    <s v="Domestic"/>
    <s v="Regular"/>
    <n v="187"/>
    <n v="931"/>
    <s v="19TH ST / SHOTWELL ST"/>
    <s v="7TH ST / STEVENSON ST"/>
  </r>
  <r>
    <n v="477"/>
    <s v="Crystal"/>
    <x v="13"/>
    <s v="0 Block of ADAIR ST"/>
    <s v="GA"/>
    <n v="8326159645"/>
    <n v="473"/>
    <n v="473"/>
    <n v="5197"/>
    <s v="Arts and crafts"/>
    <s v="International"/>
    <s v="Regular"/>
    <n v="94"/>
    <n v="361"/>
    <s v="2300 Block of 14TH AV"/>
    <s v="0 Block of 12TH ST"/>
  </r>
  <r>
    <n v="746"/>
    <s v="Todd"/>
    <x v="21"/>
    <s v="6TH ST / MISSION ST"/>
    <s v="IL"/>
    <n v="4303568430"/>
    <n v="847"/>
    <n v="847"/>
    <n v="8183"/>
    <s v="Fashion"/>
    <s v="International"/>
    <s v="Express"/>
    <n v="906"/>
    <n v="1297"/>
    <s v="2100 Block of MISSION ST"/>
    <s v="1100 Block of FOLSOM ST"/>
  </r>
  <r>
    <n v="287"/>
    <s v="Frederick"/>
    <x v="19"/>
    <s v="TAYLOR ST / ELLIS ST"/>
    <s v="DE"/>
    <n v="4386754323"/>
    <n v="815"/>
    <n v="815"/>
    <n v="1126"/>
    <s v="Healthcare"/>
    <s v="International"/>
    <s v="Regular"/>
    <n v="71"/>
    <n v="130"/>
    <s v="1400 Block of VANDYKE AV"/>
    <s v="EDDY ST / VANNESS AV"/>
  </r>
  <r>
    <n v="310"/>
    <s v="Makala"/>
    <x v="25"/>
    <s v="0 Block of NEWTON ST"/>
    <s v="CA"/>
    <n v="8824594477"/>
    <n v="928"/>
    <n v="928"/>
    <n v="4899"/>
    <s v="Hazardous Goods"/>
    <s v="International"/>
    <s v="Express"/>
    <n v="253"/>
    <n v="904"/>
    <s v="800 Block of MARKET ST"/>
    <s v="800 Block of MARKET ST"/>
  </r>
  <r>
    <n v="889"/>
    <s v="Wayne"/>
    <x v="3"/>
    <s v="500 Block of CAPP ST"/>
    <s v="OK"/>
    <n v="1096489886"/>
    <n v="210"/>
    <n v="210"/>
    <n v="4732"/>
    <s v="Home Furnishing"/>
    <s v="International"/>
    <s v="Express"/>
    <n v="591"/>
    <n v="1433"/>
    <s v="300 Block of COLLINGWOOD ST"/>
    <s v="900 Block of MARKET ST"/>
  </r>
  <r>
    <n v="512"/>
    <s v="Bart"/>
    <x v="20"/>
    <s v="11TH ST / MINNA ST"/>
    <s v="MO"/>
    <n v="3305516916"/>
    <n v="793"/>
    <n v="793"/>
    <n v="4103"/>
    <s v="Automotive"/>
    <s v="Domestic"/>
    <s v="Regular"/>
    <n v="399"/>
    <n v="835"/>
    <s v="400 Block of ELLIS ST"/>
    <s v="17TH ST / SHOTWELL ST"/>
  </r>
  <r>
    <n v="693"/>
    <s v="Leighann"/>
    <x v="4"/>
    <s v="HAIGHT ST / STANYAN ST"/>
    <s v="FL"/>
    <n v="6982317596"/>
    <n v="872"/>
    <n v="872"/>
    <n v="7861"/>
    <s v="Automotive"/>
    <s v="International"/>
    <s v="Express"/>
    <n v="91"/>
    <n v="242"/>
    <s v="21ST ST / POTRERO AV"/>
    <s v="400 Block of GENEVA AV"/>
  </r>
  <r>
    <n v="670"/>
    <s v="Christina"/>
    <x v="10"/>
    <s v="2400 Block of SAN BRUNO AV"/>
    <s v="KS"/>
    <n v="6215794970"/>
    <n v="298"/>
    <n v="298"/>
    <n v="7764"/>
    <s v="Hazardous Goods"/>
    <s v="International"/>
    <s v="Regular"/>
    <n v="717"/>
    <n v="1297"/>
    <s v="200 Block of 11TH AV"/>
    <s v="400 Block of TURK ST"/>
  </r>
  <r>
    <n v="238"/>
    <s v="Edith"/>
    <x v="6"/>
    <s v="300 Block of 30TH AV"/>
    <s v="MO"/>
    <n v="2452732341"/>
    <n v="941"/>
    <n v="941"/>
    <n v="5345"/>
    <s v="Food and Beverages"/>
    <s v="International"/>
    <s v="Regular"/>
    <n v="735"/>
    <n v="1181"/>
    <s v="17TH ST / FOLSOM ST"/>
    <s v="400 Block of BRIGHT ST"/>
  </r>
  <r>
    <n v="400"/>
    <s v="Milburn"/>
    <x v="6"/>
    <s v="4200 Block of GEARY BL"/>
    <s v="MT"/>
    <n v="1402030924"/>
    <n v="731"/>
    <n v="731"/>
    <n v="6191"/>
    <s v="Hazardous Goods"/>
    <s v="Domestic"/>
    <s v="Express"/>
    <n v="970"/>
    <n v="1242"/>
    <s v="KEITH ST / SHAFTER AV"/>
    <s v="0 Block of SPOFFORD LN"/>
  </r>
  <r>
    <n v="398"/>
    <s v="Loren"/>
    <x v="23"/>
    <s v="400 Block of HAIGHT ST"/>
    <s v="OH"/>
    <n v="1812999737"/>
    <n v="500"/>
    <n v="500"/>
    <n v="310"/>
    <s v="Arts and crafts"/>
    <s v="Domestic"/>
    <s v="Regular"/>
    <n v="80"/>
    <n v="236"/>
    <s v="900 Block of LARKIN ST"/>
    <s v="900 Block of STOCKTON ST"/>
  </r>
  <r>
    <n v="955"/>
    <s v="Zoie"/>
    <x v="19"/>
    <s v="1200 Block of POLK ST"/>
    <s v="IL"/>
    <n v="6234964560"/>
    <n v="142"/>
    <n v="142"/>
    <n v="3095"/>
    <s v="Arts and crafts"/>
    <s v="Domestic"/>
    <s v="Express"/>
    <n v="550"/>
    <n v="1171"/>
    <s v="400 Block of TURK ST"/>
    <s v="MADRID ST / RUSSIA AV"/>
  </r>
  <r>
    <n v="193"/>
    <s v="Coleman"/>
    <x v="3"/>
    <s v="1500 Block of MARKET ST"/>
    <s v="NY"/>
    <n v="2906446799"/>
    <n v="787"/>
    <n v="787"/>
    <n v="2159"/>
    <s v="Arts and crafts"/>
    <s v="International"/>
    <s v="Express"/>
    <n v="187"/>
    <n v="864"/>
    <s v="0 Block of OFARRELL ST"/>
    <s v="200 Block of TURK ST"/>
  </r>
  <r>
    <n v="33"/>
    <s v="Jennifer"/>
    <x v="21"/>
    <s v="FELL ST / STEINER ST"/>
    <s v="MA"/>
    <n v="6522949251"/>
    <n v="749"/>
    <n v="749"/>
    <n v="3569"/>
    <s v="Automotive"/>
    <s v="International"/>
    <s v="Express"/>
    <n v="262"/>
    <n v="875"/>
    <s v="0 Block of PAYSON ST"/>
    <s v="0 Block of POWELL ST"/>
  </r>
  <r>
    <n v="786"/>
    <s v="Jensen"/>
    <x v="17"/>
    <s v="MISSION ST / 16TH ST"/>
    <s v="CT"/>
    <n v="3669773727"/>
    <n v="304"/>
    <n v="304"/>
    <n v="5958"/>
    <s v="Food and Beverages"/>
    <s v="Domestic"/>
    <s v="Regular"/>
    <n v="540"/>
    <n v="1172"/>
    <s v="500 Block of STEVENSON ST"/>
    <s v="HYDE ST / TURK ST"/>
  </r>
  <r>
    <n v="811"/>
    <s v="Cristina"/>
    <x v="2"/>
    <s v="MISSION ST / FRANCIS ST"/>
    <s v="VA"/>
    <n v="3993420544"/>
    <n v="30"/>
    <n v="30"/>
    <n v="1275"/>
    <s v="Fashion"/>
    <s v="Domestic"/>
    <s v="Regular"/>
    <n v="581"/>
    <n v="1422"/>
    <s v="CALIFORNIA ST / DAVIS ST"/>
    <s v="0 Block of STOCKTON ST"/>
  </r>
  <r>
    <n v="615"/>
    <s v="Annamaria"/>
    <x v="19"/>
    <s v="HYDE ST / GROVE ST"/>
    <s v="NC"/>
    <n v="5372626672"/>
    <n v="477"/>
    <n v="477"/>
    <n v="6357"/>
    <s v="Fashion"/>
    <s v="International"/>
    <s v="Regular"/>
    <n v="840"/>
    <n v="1061"/>
    <s v="400 Block of LEAVENWORTH ST"/>
    <s v="NEWCOMB AV / 3RD ST"/>
  </r>
  <r>
    <n v="18"/>
    <s v="Jennie"/>
    <x v="5"/>
    <s v="2400 Block of SAN BRUNO AV"/>
    <s v="WA"/>
    <n v="8311555346"/>
    <n v="52"/>
    <n v="52"/>
    <n v="4551"/>
    <s v="Hazardous Goods"/>
    <s v="Domestic"/>
    <s v="Express"/>
    <n v="873"/>
    <n v="1199"/>
    <s v="1000 Block of COLUMBUS AV"/>
    <s v="1400 Block of PHELPS ST"/>
  </r>
  <r>
    <n v="114"/>
    <s v="Eldon"/>
    <x v="3"/>
    <s v="200 Block of BATTERY ST"/>
    <s v="SC"/>
    <n v="7612488075"/>
    <n v="73"/>
    <n v="73"/>
    <n v="4252"/>
    <s v="Home Furnishing"/>
    <s v="Domestic"/>
    <s v="Express"/>
    <n v="315"/>
    <n v="937"/>
    <s v="800 Block of BRYANT ST"/>
    <s v="3800 Block of 24TH ST"/>
  </r>
  <r>
    <n v="340"/>
    <s v="Tammi"/>
    <x v="20"/>
    <s v="0 Block of CLARION AL"/>
    <s v="OH"/>
    <n v="6431033790"/>
    <n v="691"/>
    <n v="691"/>
    <n v="2096"/>
    <s v="Industrial Equipments"/>
    <s v="Domestic"/>
    <s v="Regular"/>
    <n v="955"/>
    <n v="1369"/>
    <s v="5TH ST / MISSION ST"/>
    <s v="1500 Block of HAIGHT ST"/>
  </r>
  <r>
    <n v="649"/>
    <s v="Elise"/>
    <x v="1"/>
    <s v="FRANKLIN ST / IVY ST"/>
    <s v="ME"/>
    <n v="7665617991"/>
    <n v="786"/>
    <n v="786"/>
    <n v="5209"/>
    <s v="Healthcare"/>
    <s v="International"/>
    <s v="Express"/>
    <n v="372"/>
    <n v="679"/>
    <s v="3600 Block of SACRAMENTO ST"/>
    <s v="SCOTT ST / CHESTNUT ST"/>
  </r>
  <r>
    <n v="778"/>
    <s v="Twanna"/>
    <x v="0"/>
    <s v="4000 Block of 19TH AV"/>
    <s v="TX"/>
    <n v="4815198694"/>
    <n v="68"/>
    <n v="68"/>
    <n v="9271"/>
    <s v="Arts and crafts"/>
    <s v="Domestic"/>
    <s v="Express"/>
    <n v="182"/>
    <n v="726"/>
    <s v="1700 Block of FULTON ST"/>
    <s v="300 Block of HAIGHT ST"/>
  </r>
  <r>
    <n v="885"/>
    <s v="Dawn"/>
    <x v="11"/>
    <s v="0 Block of TAYLOR ST"/>
    <s v="NM"/>
    <n v="9875605267"/>
    <n v="630"/>
    <n v="630"/>
    <n v="6772"/>
    <s v="Hazardous Goods"/>
    <s v="Domestic"/>
    <s v="Regular"/>
    <n v="868"/>
    <n v="1320"/>
    <s v="3300 Block of BALBOA ST"/>
    <s v="300 Block of ELLIS ST"/>
  </r>
  <r>
    <n v="69"/>
    <s v="Gael"/>
    <x v="0"/>
    <s v="26TH ST / TREAT AV"/>
    <s v="KY"/>
    <n v="5913610613"/>
    <n v="357"/>
    <n v="357"/>
    <n v="4628"/>
    <s v="Healthcare"/>
    <s v="International"/>
    <s v="Express"/>
    <n v="777"/>
    <n v="1113"/>
    <s v="200 Block of KING ST"/>
    <s v="0 Block of FUENTE AV"/>
  </r>
  <r>
    <n v="288"/>
    <s v="Joao"/>
    <x v="12"/>
    <s v="800 Block of SOUTH VAN NESS AV"/>
    <s v="HI"/>
    <n v="7009589164"/>
    <n v="455"/>
    <n v="455"/>
    <n v="3853"/>
    <s v="Construction"/>
    <s v="International"/>
    <s v="Regular"/>
    <n v="172"/>
    <n v="580"/>
    <s v="LASALLE AV / PHELPS ST"/>
    <s v="2000 Block of MISSION ST"/>
  </r>
  <r>
    <n v="898"/>
    <s v="Muriel"/>
    <x v="13"/>
    <s v="4300 Block of 25TH ST"/>
    <s v="KS"/>
    <n v="3097734889"/>
    <n v="947"/>
    <n v="947"/>
    <n v="515"/>
    <s v="Fashion"/>
    <s v="International"/>
    <s v="Express"/>
    <n v="665"/>
    <n v="1257"/>
    <s v="3300 Block of 22ND ST"/>
    <s v="CALIFORNIA ST / POLK ST"/>
  </r>
  <r>
    <n v="473"/>
    <s v="Valeria"/>
    <x v="14"/>
    <s v="1900 Block of 14TH AV"/>
    <s v="KS"/>
    <n v="3349318383"/>
    <n v="589"/>
    <n v="589"/>
    <n v="7513"/>
    <s v="Arts and crafts"/>
    <s v="International"/>
    <s v="Express"/>
    <n v="516"/>
    <n v="1084"/>
    <s v="16TH ST / MISSOURI ST"/>
    <s v="200 Block of HARKNESS AV"/>
  </r>
  <r>
    <n v="23"/>
    <s v="Yasmeen"/>
    <x v="9"/>
    <s v="1200 Block of HOWARD ST"/>
    <s v="TX"/>
    <n v="2261795235"/>
    <n v="863"/>
    <n v="863"/>
    <n v="9030"/>
    <s v="Automotive"/>
    <s v="International"/>
    <s v="Regular"/>
    <n v="412"/>
    <n v="872"/>
    <s v="WINSTON DR / 19TH AV"/>
    <s v="300 Block of BEALE ST"/>
  </r>
  <r>
    <n v="505"/>
    <s v="Cecilia"/>
    <x v="7"/>
    <s v="800 Block of BURNETT AV"/>
    <s v="PA"/>
    <n v="8692599127"/>
    <n v="668"/>
    <n v="668"/>
    <n v="2378"/>
    <s v="Luggage"/>
    <s v="Domestic"/>
    <s v="Express"/>
    <n v="938"/>
    <n v="1067"/>
    <s v="2100 Block of 16TH AV"/>
    <s v="5TH ST / MARKET ST"/>
  </r>
  <r>
    <n v="401"/>
    <s v="Brent"/>
    <x v="2"/>
    <s v="1500 Block of UNION ST"/>
    <s v="NJ"/>
    <n v="3288511772"/>
    <n v="206"/>
    <n v="206"/>
    <n v="5894"/>
    <s v="Luggage"/>
    <s v="International"/>
    <s v="Express"/>
    <n v="854"/>
    <n v="1251"/>
    <s v="1900 Block of WASHINGTON ST"/>
    <s v="CALIFORNIA ST / FILLMORE ST"/>
  </r>
  <r>
    <n v="988"/>
    <s v="Gray"/>
    <x v="8"/>
    <s v="2400 Block of CALIFORNIA ST"/>
    <s v="VT"/>
    <n v="9918649402"/>
    <n v="835"/>
    <n v="835"/>
    <n v="7587"/>
    <s v="Luggage"/>
    <s v="International"/>
    <s v="Regular"/>
    <n v="638"/>
    <n v="1314"/>
    <s v="MARTIN LUTHER KING JR DR / 9TH AV"/>
    <s v="0 Block of TURK ST"/>
  </r>
  <r>
    <n v="493"/>
    <s v="Kenny"/>
    <x v="2"/>
    <s v="400 Block of 26TH AV"/>
    <s v="AL"/>
    <n v="5243247634"/>
    <n v="315"/>
    <n v="315"/>
    <n v="1424"/>
    <s v="Food and Beverages"/>
    <s v="Domestic"/>
    <s v="Express"/>
    <n v="230"/>
    <n v="638"/>
    <s v="3RD AV / BALBOA ST"/>
    <s v="400 Block of LAKESHORE DR"/>
  </r>
  <r>
    <n v="432"/>
    <s v="Jasmine"/>
    <x v="1"/>
    <s v="14TH ST / FOLSOM ST"/>
    <s v="SD"/>
    <n v="1058029786"/>
    <n v="553"/>
    <n v="553"/>
    <n v="5214"/>
    <s v="Arts and crafts"/>
    <s v="Domestic"/>
    <s v="Regular"/>
    <n v="245"/>
    <n v="611"/>
    <s v="3800 Block of MISSION ST"/>
    <s v="100 Block of PAGE ST"/>
  </r>
  <r>
    <n v="948"/>
    <s v="Kelly"/>
    <x v="1"/>
    <s v="COLUMBUS AV / GREEN ST"/>
    <s v="IL"/>
    <n v="2276744816"/>
    <n v="861"/>
    <n v="861"/>
    <n v="8249"/>
    <s v="Luggage"/>
    <s v="International"/>
    <s v="Regular"/>
    <n v="916"/>
    <n v="1255"/>
    <s v="500 Block of JOHNFKENNEDY DR"/>
    <s v="VALLEJO ST / KEARNY ST"/>
  </r>
  <r>
    <n v="821"/>
    <s v="Alysha"/>
    <x v="12"/>
    <s v="1500 Block of SLOAT BL"/>
    <s v="IL"/>
    <n v="6595878396"/>
    <n v="279"/>
    <n v="279"/>
    <n v="3172"/>
    <s v="Construction"/>
    <s v="International"/>
    <s v="Regular"/>
    <n v="84"/>
    <n v="464"/>
    <s v="800 Block of MARKET ST"/>
    <s v="1500 Block of SLOAT BL"/>
  </r>
  <r>
    <n v="435"/>
    <s v="Rashawn"/>
    <x v="16"/>
    <s v="800 Block of BRYANT ST"/>
    <s v="CT"/>
    <n v="9703448223"/>
    <n v="75"/>
    <n v="75"/>
    <n v="5489"/>
    <s v="Fashion"/>
    <s v="Domestic"/>
    <s v="Regular"/>
    <n v="869"/>
    <n v="1317"/>
    <s v="100 Block of POWELL ST"/>
    <s v="GOLDEN GATE AV / LEAVENWORTH ST"/>
  </r>
  <r>
    <n v="11"/>
    <s v="Rita"/>
    <x v="15"/>
    <s v="300 Block of GOLDEN GATE AV"/>
    <s v="WI"/>
    <n v="7945949825"/>
    <n v="895"/>
    <n v="895"/>
    <n v="2037"/>
    <s v="Arts and crafts"/>
    <s v="International"/>
    <s v="Express"/>
    <n v="271"/>
    <n v="704"/>
    <s v="500 Block of HOWARD ST"/>
    <s v="500 Block of JACKSON ST"/>
  </r>
  <r>
    <n v="204"/>
    <s v="Jaime"/>
    <x v="20"/>
    <s v="800 Block of BRYANT ST"/>
    <s v="TX"/>
    <n v="4209429743"/>
    <n v="866"/>
    <n v="866"/>
    <n v="2401"/>
    <s v="Luggage"/>
    <s v="International"/>
    <s v="Regular"/>
    <n v="691"/>
    <n v="1260"/>
    <s v="0 Block of MYRTLE ST"/>
    <s v="2ND ST / TOWNSEND ST"/>
  </r>
  <r>
    <n v="332"/>
    <s v="Debora"/>
    <x v="6"/>
    <s v="800 Block of BRYANT ST"/>
    <s v="NM"/>
    <n v="9621041593"/>
    <n v="792"/>
    <n v="792"/>
    <n v="1303"/>
    <s v="Arts and crafts"/>
    <s v="Domestic"/>
    <s v="Regular"/>
    <n v="808"/>
    <n v="1257"/>
    <s v="900 Block of THE EMBARCADERO NORTH ST"/>
    <s v="2500 Block of OCTAVIA ST"/>
  </r>
  <r>
    <n v="179"/>
    <s v="Jan"/>
    <x v="11"/>
    <s v="0 Block of LATONA ST"/>
    <s v="TX"/>
    <n v="9768020592"/>
    <n v="191"/>
    <n v="191"/>
    <n v="6798"/>
    <s v="Home Furnishing"/>
    <s v="International"/>
    <s v="Express"/>
    <n v="997"/>
    <n v="1382"/>
    <s v="600 Block of GOETTINGEN ST"/>
    <s v="100 Block of 6TH ST"/>
  </r>
  <r>
    <n v="503"/>
    <s v="Van"/>
    <x v="20"/>
    <s v="3200 Block of 20TH AV"/>
    <s v="OR"/>
    <n v="1791431137"/>
    <n v="59"/>
    <n v="59"/>
    <n v="9917"/>
    <s v="Construction"/>
    <s v="International"/>
    <s v="Regular"/>
    <n v="329"/>
    <n v="977"/>
    <s v="1000 Block of SUTTER ST"/>
    <s v="800 Block of 3RD ST"/>
  </r>
  <r>
    <n v="431"/>
    <s v="Jalen"/>
    <x v="24"/>
    <s v="LARKIN ST / SUTTER ST"/>
    <s v="MA"/>
    <n v="7461936580"/>
    <n v="748"/>
    <n v="748"/>
    <n v="2969"/>
    <s v="Home Furnishing"/>
    <s v="Domestic"/>
    <s v="Regular"/>
    <n v="600"/>
    <n v="1048"/>
    <s v="100 Block of MONTGOMERY ST"/>
    <s v="600 Block of PRENTISS ST"/>
  </r>
  <r>
    <n v="865"/>
    <s v="Samual"/>
    <x v="20"/>
    <s v="0 Block of DUNCAN ST"/>
    <s v="MN"/>
    <n v="6828905297"/>
    <n v="693"/>
    <n v="693"/>
    <n v="8737"/>
    <s v="Home Furnishing"/>
    <s v="International"/>
    <s v="Express"/>
    <n v="715"/>
    <n v="1271"/>
    <s v="0 Block of POWELL ST"/>
    <s v="600 Block of VALENCIA ST"/>
  </r>
  <r>
    <n v="874"/>
    <s v="Holli"/>
    <x v="13"/>
    <s v="400 Block of GROVE ST"/>
    <s v="AL"/>
    <n v="2273691148"/>
    <n v="955"/>
    <n v="955"/>
    <n v="2104"/>
    <s v="Home Furnishing"/>
    <s v="International"/>
    <s v="Express"/>
    <n v="957"/>
    <n v="1007"/>
    <s v="BARTLETT ST / 21ST ST"/>
    <s v="FELL ST / POLK ST"/>
  </r>
  <r>
    <n v="513"/>
    <s v="Latasha"/>
    <x v="17"/>
    <s v="3200 Block of 20TH AV"/>
    <s v="NY"/>
    <n v="5144195389"/>
    <n v="538"/>
    <n v="538"/>
    <n v="1702"/>
    <s v="Industrial Equipments"/>
    <s v="International"/>
    <s v="Express"/>
    <n v="484"/>
    <n v="863"/>
    <s v="700 Block of MARKET ST"/>
    <s v="700 Block of SWEENY ST"/>
  </r>
  <r>
    <n v="814"/>
    <s v="Alexia"/>
    <x v="26"/>
    <s v="2900 Block of 26TH ST"/>
    <s v="MO"/>
    <n v="7057705428"/>
    <n v="169"/>
    <n v="169"/>
    <n v="8933"/>
    <s v="Electronics"/>
    <s v="International"/>
    <s v="Express"/>
    <n v="576"/>
    <n v="1077"/>
    <s v="0 Block of CAMERON WY"/>
    <s v="200 Block of DORE ST"/>
  </r>
  <r>
    <n v="236"/>
    <s v="Beth"/>
    <x v="19"/>
    <s v="1100 Block of FILLMORE ST"/>
    <s v="TX"/>
    <n v="2261152495"/>
    <n v="924"/>
    <n v="924"/>
    <n v="3624"/>
    <s v="Construction"/>
    <s v="International"/>
    <s v="Regular"/>
    <n v="606"/>
    <n v="1021"/>
    <s v="FILLMORE ST / OFARRELL ST"/>
    <s v="HAWTHORNE ST / HARRISON ST"/>
  </r>
  <r>
    <n v="957"/>
    <s v="Valencia"/>
    <x v="13"/>
    <s v="400 Block of EDDY ST"/>
    <s v="CA"/>
    <n v="1160558300"/>
    <n v="579"/>
    <n v="579"/>
    <n v="4892"/>
    <s v="Home Furnishing"/>
    <s v="Domestic"/>
    <s v="Express"/>
    <n v="913"/>
    <n v="1385"/>
    <s v="SUTTER ST / LAGUNA ST"/>
    <s v="SOUTH VAN NESS AV / 22ND ST"/>
  </r>
</pivotCacheRecords>
</file>

<file path=xl/pivotCache/pivotCacheRecords5.xml><?xml version="1.0" encoding="utf-8"?>
<pivotCacheRecords xmlns="http://schemas.openxmlformats.org/spreadsheetml/2006/main" xmlns:r="http://schemas.openxmlformats.org/officeDocument/2006/relationships" count="201">
  <r>
    <x v="0"/>
    <n v="553"/>
  </r>
  <r>
    <x v="1"/>
    <n v="810"/>
  </r>
  <r>
    <x v="1"/>
    <n v="994"/>
  </r>
  <r>
    <x v="1"/>
    <n v="598"/>
  </r>
  <r>
    <x v="1"/>
    <n v="412"/>
  </r>
  <r>
    <x v="0"/>
    <n v="379"/>
  </r>
  <r>
    <x v="0"/>
    <n v="892"/>
  </r>
  <r>
    <x v="0"/>
    <n v="347"/>
  </r>
  <r>
    <x v="1"/>
    <n v="457"/>
  </r>
  <r>
    <x v="1"/>
    <n v="957"/>
  </r>
  <r>
    <x v="0"/>
    <n v="23"/>
  </r>
  <r>
    <x v="1"/>
    <n v="479"/>
  </r>
  <r>
    <x v="1"/>
    <n v="305"/>
  </r>
  <r>
    <x v="1"/>
    <n v="939"/>
  </r>
  <r>
    <x v="0"/>
    <n v="679"/>
  </r>
  <r>
    <x v="1"/>
    <n v="803"/>
  </r>
  <r>
    <x v="0"/>
    <n v="783"/>
  </r>
  <r>
    <x v="0"/>
    <n v="432"/>
  </r>
  <r>
    <x v="0"/>
    <n v="776"/>
  </r>
  <r>
    <x v="1"/>
    <n v="710"/>
  </r>
  <r>
    <x v="0"/>
    <n v="959"/>
  </r>
  <r>
    <x v="0"/>
    <n v="147"/>
  </r>
  <r>
    <x v="1"/>
    <n v="613"/>
  </r>
  <r>
    <x v="0"/>
    <n v="590"/>
  </r>
  <r>
    <x v="0"/>
    <n v="193"/>
  </r>
  <r>
    <x v="0"/>
    <n v="879"/>
  </r>
  <r>
    <x v="0"/>
    <n v="275"/>
  </r>
  <r>
    <x v="0"/>
    <n v="319"/>
  </r>
  <r>
    <x v="1"/>
    <n v="52"/>
  </r>
  <r>
    <x v="0"/>
    <n v="702"/>
  </r>
  <r>
    <x v="1"/>
    <n v="299"/>
  </r>
  <r>
    <x v="0"/>
    <n v="930"/>
  </r>
  <r>
    <x v="0"/>
    <n v="314"/>
  </r>
  <r>
    <x v="1"/>
    <n v="109"/>
  </r>
  <r>
    <x v="0"/>
    <n v="24"/>
  </r>
  <r>
    <x v="1"/>
    <n v="545"/>
  </r>
  <r>
    <x v="0"/>
    <n v="505"/>
  </r>
  <r>
    <x v="0"/>
    <n v="182"/>
  </r>
  <r>
    <x v="0"/>
    <n v="226"/>
  </r>
  <r>
    <x v="0"/>
    <n v="111"/>
  </r>
  <r>
    <x v="1"/>
    <n v="145"/>
  </r>
  <r>
    <x v="0"/>
    <n v="829"/>
  </r>
  <r>
    <x v="0"/>
    <n v="269"/>
  </r>
  <r>
    <x v="0"/>
    <n v="660"/>
  </r>
  <r>
    <x v="0"/>
    <n v="484"/>
  </r>
  <r>
    <x v="0"/>
    <n v="100"/>
  </r>
  <r>
    <x v="1"/>
    <n v="711"/>
  </r>
  <r>
    <x v="0"/>
    <n v="325"/>
  </r>
  <r>
    <x v="0"/>
    <n v="209"/>
  </r>
  <r>
    <x v="1"/>
    <n v="996"/>
  </r>
  <r>
    <x v="0"/>
    <n v="420"/>
  </r>
  <r>
    <x v="1"/>
    <n v="182"/>
  </r>
  <r>
    <x v="1"/>
    <n v="901"/>
  </r>
  <r>
    <x v="0"/>
    <n v="88"/>
  </r>
  <r>
    <x v="0"/>
    <n v="660"/>
  </r>
  <r>
    <x v="0"/>
    <n v="267"/>
  </r>
  <r>
    <x v="1"/>
    <n v="905"/>
  </r>
  <r>
    <x v="1"/>
    <n v="799"/>
  </r>
  <r>
    <x v="1"/>
    <n v="773"/>
  </r>
  <r>
    <x v="1"/>
    <n v="78"/>
  </r>
  <r>
    <x v="1"/>
    <n v="791"/>
  </r>
  <r>
    <x v="1"/>
    <n v="603"/>
  </r>
  <r>
    <x v="0"/>
    <n v="360"/>
  </r>
  <r>
    <x v="1"/>
    <n v="84"/>
  </r>
  <r>
    <x v="0"/>
    <n v="880"/>
  </r>
  <r>
    <x v="1"/>
    <n v="947"/>
  </r>
  <r>
    <x v="0"/>
    <n v="234"/>
  </r>
  <r>
    <x v="1"/>
    <n v="931"/>
  </r>
  <r>
    <x v="1"/>
    <n v="478"/>
  </r>
  <r>
    <x v="1"/>
    <n v="638"/>
  </r>
  <r>
    <x v="1"/>
    <n v="50"/>
  </r>
  <r>
    <x v="0"/>
    <n v="477"/>
  </r>
  <r>
    <x v="0"/>
    <n v="879"/>
  </r>
  <r>
    <x v="1"/>
    <n v="912"/>
  </r>
  <r>
    <x v="0"/>
    <n v="868"/>
  </r>
  <r>
    <x v="1"/>
    <n v="889"/>
  </r>
  <r>
    <x v="0"/>
    <n v="482"/>
  </r>
  <r>
    <x v="1"/>
    <n v="683"/>
  </r>
  <r>
    <x v="0"/>
    <n v="382"/>
  </r>
  <r>
    <x v="0"/>
    <n v="753"/>
  </r>
  <r>
    <x v="1"/>
    <n v="718"/>
  </r>
  <r>
    <x v="1"/>
    <n v="577"/>
  </r>
  <r>
    <x v="1"/>
    <n v="607"/>
  </r>
  <r>
    <x v="0"/>
    <n v="242"/>
  </r>
  <r>
    <x v="1"/>
    <n v="593"/>
  </r>
  <r>
    <x v="1"/>
    <n v="812"/>
  </r>
  <r>
    <x v="1"/>
    <n v="833"/>
  </r>
  <r>
    <x v="1"/>
    <n v="872"/>
  </r>
  <r>
    <x v="0"/>
    <n v="483"/>
  </r>
  <r>
    <x v="0"/>
    <n v="679"/>
  </r>
  <r>
    <x v="1"/>
    <n v="318"/>
  </r>
  <r>
    <x v="1"/>
    <n v="329"/>
  </r>
  <r>
    <x v="0"/>
    <n v="588"/>
  </r>
  <r>
    <x v="0"/>
    <n v="442"/>
  </r>
  <r>
    <x v="1"/>
    <n v="216"/>
  </r>
  <r>
    <x v="1"/>
    <n v="946"/>
  </r>
  <r>
    <x v="1"/>
    <n v="796"/>
  </r>
  <r>
    <x v="0"/>
    <n v="26"/>
  </r>
  <r>
    <x v="1"/>
    <n v="490"/>
  </r>
  <r>
    <x v="0"/>
    <n v="430"/>
  </r>
  <r>
    <x v="1"/>
    <n v="209"/>
  </r>
  <r>
    <x v="1"/>
    <n v="379"/>
  </r>
  <r>
    <x v="0"/>
    <n v="949"/>
  </r>
  <r>
    <x v="1"/>
    <n v="438"/>
  </r>
  <r>
    <x v="1"/>
    <n v="726"/>
  </r>
  <r>
    <x v="1"/>
    <n v="451"/>
  </r>
  <r>
    <x v="0"/>
    <n v="812"/>
  </r>
  <r>
    <x v="0"/>
    <n v="240"/>
  </r>
  <r>
    <x v="0"/>
    <n v="982"/>
  </r>
  <r>
    <x v="1"/>
    <n v="954"/>
  </r>
  <r>
    <x v="0"/>
    <n v="35"/>
  </r>
  <r>
    <x v="1"/>
    <n v="148"/>
  </r>
  <r>
    <x v="0"/>
    <n v="422"/>
  </r>
  <r>
    <x v="1"/>
    <n v="275"/>
  </r>
  <r>
    <x v="0"/>
    <n v="367"/>
  </r>
  <r>
    <x v="1"/>
    <n v="507"/>
  </r>
  <r>
    <x v="0"/>
    <n v="442"/>
  </r>
  <r>
    <x v="0"/>
    <n v="510"/>
  </r>
  <r>
    <x v="0"/>
    <n v="117"/>
  </r>
  <r>
    <x v="1"/>
    <n v="973"/>
  </r>
  <r>
    <x v="0"/>
    <n v="243"/>
  </r>
  <r>
    <x v="1"/>
    <n v="715"/>
  </r>
  <r>
    <x v="1"/>
    <n v="571"/>
  </r>
  <r>
    <x v="1"/>
    <n v="369"/>
  </r>
  <r>
    <x v="0"/>
    <n v="318"/>
  </r>
  <r>
    <x v="0"/>
    <n v="266"/>
  </r>
  <r>
    <x v="0"/>
    <n v="60"/>
  </r>
  <r>
    <x v="1"/>
    <n v="121"/>
  </r>
  <r>
    <x v="1"/>
    <n v="876"/>
  </r>
  <r>
    <x v="0"/>
    <n v="946"/>
  </r>
  <r>
    <x v="0"/>
    <n v="654"/>
  </r>
  <r>
    <x v="1"/>
    <n v="74"/>
  </r>
  <r>
    <x v="0"/>
    <n v="630"/>
  </r>
  <r>
    <x v="1"/>
    <n v="782"/>
  </r>
  <r>
    <x v="0"/>
    <n v="45"/>
  </r>
  <r>
    <x v="1"/>
    <n v="916"/>
  </r>
  <r>
    <x v="1"/>
    <n v="274"/>
  </r>
  <r>
    <x v="0"/>
    <n v="987"/>
  </r>
  <r>
    <x v="0"/>
    <n v="434"/>
  </r>
  <r>
    <x v="1"/>
    <n v="897"/>
  </r>
  <r>
    <x v="0"/>
    <n v="442"/>
  </r>
  <r>
    <x v="1"/>
    <n v="98"/>
  </r>
  <r>
    <x v="1"/>
    <n v="431"/>
  </r>
  <r>
    <x v="1"/>
    <n v="745"/>
  </r>
  <r>
    <x v="1"/>
    <n v="871"/>
  </r>
  <r>
    <x v="0"/>
    <n v="67"/>
  </r>
  <r>
    <x v="1"/>
    <n v="431"/>
  </r>
  <r>
    <x v="0"/>
    <n v="178"/>
  </r>
  <r>
    <x v="1"/>
    <n v="180"/>
  </r>
  <r>
    <x v="1"/>
    <n v="280"/>
  </r>
  <r>
    <x v="1"/>
    <n v="263"/>
  </r>
  <r>
    <x v="0"/>
    <n v="187"/>
  </r>
  <r>
    <x v="0"/>
    <n v="94"/>
  </r>
  <r>
    <x v="1"/>
    <n v="906"/>
  </r>
  <r>
    <x v="0"/>
    <n v="71"/>
  </r>
  <r>
    <x v="1"/>
    <n v="253"/>
  </r>
  <r>
    <x v="1"/>
    <n v="591"/>
  </r>
  <r>
    <x v="0"/>
    <n v="399"/>
  </r>
  <r>
    <x v="1"/>
    <n v="91"/>
  </r>
  <r>
    <x v="0"/>
    <n v="717"/>
  </r>
  <r>
    <x v="0"/>
    <n v="735"/>
  </r>
  <r>
    <x v="1"/>
    <n v="970"/>
  </r>
  <r>
    <x v="0"/>
    <n v="80"/>
  </r>
  <r>
    <x v="1"/>
    <n v="550"/>
  </r>
  <r>
    <x v="1"/>
    <n v="187"/>
  </r>
  <r>
    <x v="1"/>
    <n v="262"/>
  </r>
  <r>
    <x v="0"/>
    <n v="540"/>
  </r>
  <r>
    <x v="0"/>
    <n v="581"/>
  </r>
  <r>
    <x v="0"/>
    <n v="840"/>
  </r>
  <r>
    <x v="1"/>
    <n v="873"/>
  </r>
  <r>
    <x v="1"/>
    <n v="315"/>
  </r>
  <r>
    <x v="0"/>
    <n v="955"/>
  </r>
  <r>
    <x v="1"/>
    <n v="372"/>
  </r>
  <r>
    <x v="1"/>
    <n v="182"/>
  </r>
  <r>
    <x v="0"/>
    <n v="868"/>
  </r>
  <r>
    <x v="1"/>
    <n v="777"/>
  </r>
  <r>
    <x v="0"/>
    <n v="172"/>
  </r>
  <r>
    <x v="1"/>
    <n v="665"/>
  </r>
  <r>
    <x v="1"/>
    <n v="516"/>
  </r>
  <r>
    <x v="0"/>
    <n v="412"/>
  </r>
  <r>
    <x v="1"/>
    <n v="938"/>
  </r>
  <r>
    <x v="1"/>
    <n v="854"/>
  </r>
  <r>
    <x v="0"/>
    <n v="638"/>
  </r>
  <r>
    <x v="1"/>
    <n v="230"/>
  </r>
  <r>
    <x v="0"/>
    <n v="245"/>
  </r>
  <r>
    <x v="0"/>
    <n v="916"/>
  </r>
  <r>
    <x v="0"/>
    <n v="84"/>
  </r>
  <r>
    <x v="0"/>
    <n v="869"/>
  </r>
  <r>
    <x v="1"/>
    <n v="271"/>
  </r>
  <r>
    <x v="0"/>
    <n v="691"/>
  </r>
  <r>
    <x v="0"/>
    <n v="808"/>
  </r>
  <r>
    <x v="1"/>
    <n v="997"/>
  </r>
  <r>
    <x v="0"/>
    <n v="329"/>
  </r>
  <r>
    <x v="0"/>
    <n v="600"/>
  </r>
  <r>
    <x v="1"/>
    <n v="715"/>
  </r>
  <r>
    <x v="1"/>
    <n v="957"/>
  </r>
  <r>
    <x v="1"/>
    <n v="484"/>
  </r>
  <r>
    <x v="1"/>
    <n v="576"/>
  </r>
  <r>
    <x v="0"/>
    <n v="606"/>
  </r>
  <r>
    <x v="1"/>
    <n v="913"/>
  </r>
  <r>
    <x v="2"/>
    <m/>
  </r>
</pivotCacheRecords>
</file>

<file path=xl/pivotCache/pivotCacheRecords6.xml><?xml version="1.0" encoding="utf-8"?>
<pivotCacheRecords xmlns="http://schemas.openxmlformats.org/spreadsheetml/2006/main" xmlns:r="http://schemas.openxmlformats.org/officeDocument/2006/relationships" count="188">
  <r>
    <n v="690"/>
    <n v="230"/>
    <x v="0"/>
    <x v="0"/>
    <s v="Regular"/>
    <n v="553"/>
    <n v="1210"/>
    <s v="1800 Block of 26TH ST"/>
    <s v="1200 Block of JACKSON ST"/>
    <x v="0"/>
    <d v="2014-04-28T00:00:00"/>
    <d v="2014-12-18T00:00:00"/>
    <x v="0"/>
    <n v="127.26086956521739"/>
  </r>
  <r>
    <n v="933"/>
    <n v="3189"/>
    <x v="0"/>
    <x v="1"/>
    <s v="Express"/>
    <n v="810"/>
    <n v="1114"/>
    <s v="2600 Block of ALEMANY BL"/>
    <s v="700 Block of HAMPSHIRE ST"/>
    <x v="0"/>
    <d v="1997-06-14T00:00:00"/>
    <d v="1997-07-10T00:00:00"/>
    <x v="1"/>
    <n v="112.83333333333333"/>
  </r>
  <r>
    <n v="261"/>
    <n v="2216"/>
    <x v="1"/>
    <x v="0"/>
    <s v="Express"/>
    <n v="994"/>
    <n v="1020"/>
    <s v="BARTLETT ST / 23RD ST"/>
    <s v="500 Block of HAIGHT ST"/>
    <x v="1"/>
    <d v="1993-08-14T00:00:00"/>
    <m/>
    <x v="2"/>
    <n v="0"/>
  </r>
  <r>
    <n v="445"/>
    <n v="1904"/>
    <x v="2"/>
    <x v="0"/>
    <s v="Express"/>
    <n v="598"/>
    <n v="1351"/>
    <s v="1300 Block of 7TH AV"/>
    <s v="300 Block of 9TH ST"/>
    <x v="1"/>
    <d v="2019-12-13T00:00:00"/>
    <m/>
    <x v="2"/>
    <n v="0"/>
  </r>
  <r>
    <n v="722"/>
    <n v="7342"/>
    <x v="3"/>
    <x v="1"/>
    <s v="Express"/>
    <n v="412"/>
    <n v="566"/>
    <s v="0 Block of EUREKA ST"/>
    <s v="1800 Block of VANNESS AV"/>
    <x v="1"/>
    <d v="1996-09-21T00:00:00"/>
    <m/>
    <x v="2"/>
    <n v="0"/>
  </r>
  <r>
    <n v="129"/>
    <n v="7633"/>
    <x v="4"/>
    <x v="0"/>
    <s v="Regular"/>
    <n v="379"/>
    <n v="590"/>
    <s v="700 Block of VANNESS AV"/>
    <s v="500 Block of LEAVENWORTH ST"/>
    <x v="0"/>
    <d v="1971-04-23T00:00:00"/>
    <d v="1971-11-01T00:00:00"/>
    <x v="3"/>
    <n v="127.26086956521739"/>
  </r>
  <r>
    <n v="489"/>
    <n v="2154"/>
    <x v="5"/>
    <x v="0"/>
    <s v="Regular"/>
    <n v="892"/>
    <n v="1407"/>
    <s v="200 Block of BERRY ST"/>
    <s v="CARROLL AV / JENNINGS ST"/>
    <x v="1"/>
    <d v="2005-12-21T00:00:00"/>
    <m/>
    <x v="2"/>
    <n v="0"/>
  </r>
  <r>
    <n v="165"/>
    <n v="5543"/>
    <x v="6"/>
    <x v="0"/>
    <s v="Regular"/>
    <n v="347"/>
    <n v="786"/>
    <s v="1100 Block of FRANCISCO ST"/>
    <s v="1000 Block of MARKET ST"/>
    <x v="1"/>
    <d v="1979-07-03T00:00:00"/>
    <m/>
    <x v="2"/>
    <n v="0"/>
  </r>
  <r>
    <n v="164"/>
    <n v="2332"/>
    <x v="7"/>
    <x v="1"/>
    <s v="Express"/>
    <n v="457"/>
    <n v="855"/>
    <s v="100 Block of NEWMONTGOMERY ST"/>
    <s v="600 Block of SOUTH VAN NESS AV"/>
    <x v="1"/>
    <d v="1976-04-29T00:00:00"/>
    <m/>
    <x v="2"/>
    <n v="0"/>
  </r>
  <r>
    <n v="364"/>
    <n v="4094"/>
    <x v="8"/>
    <x v="1"/>
    <s v="Express"/>
    <n v="957"/>
    <n v="1182"/>
    <s v="200 Block of SCOTT ST"/>
    <s v="2600 Block of MISSION ST"/>
    <x v="1"/>
    <d v="2012-03-03T00:00:00"/>
    <m/>
    <x v="2"/>
    <n v="0"/>
  </r>
  <r>
    <n v="469"/>
    <n v="3042"/>
    <x v="3"/>
    <x v="1"/>
    <s v="Regular"/>
    <n v="23"/>
    <n v="25"/>
    <s v="BELVEDERE ST / WALLER ST"/>
    <s v="0 Block of CEDAR ST"/>
    <x v="0"/>
    <d v="1991-02-18T00:00:00"/>
    <d v="1991-05-15T00:00:00"/>
    <x v="4"/>
    <n v="112.83333333333333"/>
  </r>
  <r>
    <n v="158"/>
    <n v="2220"/>
    <x v="0"/>
    <x v="0"/>
    <s v="Express"/>
    <n v="479"/>
    <n v="861"/>
    <s v="800 Block of BRYANT ST"/>
    <s v="500 Block of FREDERICK ST"/>
    <x v="0"/>
    <d v="1976-03-31T00:00:00"/>
    <d v="1976-06-30T00:00:00"/>
    <x v="5"/>
    <n v="127.26086956521739"/>
  </r>
  <r>
    <n v="337"/>
    <n v="4988"/>
    <x v="3"/>
    <x v="0"/>
    <s v="Express"/>
    <n v="305"/>
    <n v="834"/>
    <s v="1300 Block of CALIFORNIA ST"/>
    <s v="0 Block of RAUSCH ST"/>
    <x v="1"/>
    <d v="1976-05-11T00:00:00"/>
    <m/>
    <x v="2"/>
    <n v="0"/>
  </r>
  <r>
    <n v="634"/>
    <n v="175"/>
    <x v="0"/>
    <x v="1"/>
    <s v="Express"/>
    <n v="939"/>
    <n v="1446"/>
    <s v="300 Block of CHENERY ST"/>
    <s v="BUSH ST / BUCHANAN ST"/>
    <x v="1"/>
    <d v="1980-10-07T00:00:00"/>
    <m/>
    <x v="2"/>
    <n v="0"/>
  </r>
  <r>
    <n v="577"/>
    <n v="4233"/>
    <x v="5"/>
    <x v="0"/>
    <s v="Regular"/>
    <n v="679"/>
    <n v="1455"/>
    <s v="2600 Block of 18TH ST"/>
    <s v="800 Block of BRYANT ST"/>
    <x v="0"/>
    <d v="1987-03-19T00:00:00"/>
    <d v="1987-08-09T00:00:00"/>
    <x v="6"/>
    <n v="127.26086956521739"/>
  </r>
  <r>
    <n v="907"/>
    <n v="4351"/>
    <x v="3"/>
    <x v="1"/>
    <s v="Express"/>
    <n v="803"/>
    <n v="1020"/>
    <s v="800 Block of 30TH AV"/>
    <s v="1100 Block of MARKET ST"/>
    <x v="1"/>
    <d v="2013-07-23T00:00:00"/>
    <m/>
    <x v="2"/>
    <n v="0"/>
  </r>
  <r>
    <n v="870"/>
    <n v="5578"/>
    <x v="9"/>
    <x v="0"/>
    <s v="Regular"/>
    <n v="783"/>
    <n v="1042"/>
    <s v="800 Block of GENEVA AV"/>
    <s v="300 Block of 4TH ST"/>
    <x v="1"/>
    <d v="2010-03-02T00:00:00"/>
    <m/>
    <x v="2"/>
    <n v="0"/>
  </r>
  <r>
    <n v="982"/>
    <n v="4523"/>
    <x v="6"/>
    <x v="0"/>
    <s v="Regular"/>
    <n v="432"/>
    <n v="915"/>
    <s v="800 Block of BRYANT ST"/>
    <s v="100 Block of TOWNSEND ST"/>
    <x v="1"/>
    <d v="2017-10-17T00:00:00"/>
    <m/>
    <x v="2"/>
    <n v="0"/>
  </r>
  <r>
    <n v="351"/>
    <n v="2972"/>
    <x v="6"/>
    <x v="0"/>
    <s v="Regular"/>
    <n v="776"/>
    <n v="1053"/>
    <s v="15TH ST / SANCHEZ ST"/>
    <s v="1700 Block of FULTON ST"/>
    <x v="0"/>
    <d v="1977-01-03T00:00:00"/>
    <d v="1977-07-06T00:00:00"/>
    <x v="7"/>
    <n v="127.26086956521739"/>
  </r>
  <r>
    <n v="328"/>
    <n v="6153"/>
    <x v="0"/>
    <x v="0"/>
    <s v="Express"/>
    <n v="710"/>
    <n v="1066"/>
    <s v="900 Block of ELLSWORTH ST"/>
    <s v="400 Block of 28TH ST"/>
    <x v="0"/>
    <d v="1997-01-20T00:00:00"/>
    <d v="1997-09-08T00:00:00"/>
    <x v="8"/>
    <n v="127.26086956521739"/>
  </r>
  <r>
    <n v="242"/>
    <n v="4852"/>
    <x v="9"/>
    <x v="0"/>
    <s v="Regular"/>
    <n v="959"/>
    <n v="1253"/>
    <s v="600 Block of FRANCISCO ST"/>
    <s v="FELL ST / MASONIC AV"/>
    <x v="1"/>
    <d v="1996-12-09T00:00:00"/>
    <m/>
    <x v="2"/>
    <n v="0"/>
  </r>
  <r>
    <n v="421"/>
    <n v="8106"/>
    <x v="8"/>
    <x v="1"/>
    <s v="Regular"/>
    <n v="147"/>
    <n v="535"/>
    <s v="800 Block of BRYANT ST"/>
    <s v="900 Block of RANDOLPH ST"/>
    <x v="0"/>
    <d v="1999-02-07T00:00:00"/>
    <d v="1999-03-05T00:00:00"/>
    <x v="1"/>
    <n v="112.83333333333333"/>
  </r>
  <r>
    <n v="6"/>
    <n v="3917"/>
    <x v="10"/>
    <x v="1"/>
    <s v="Express"/>
    <n v="613"/>
    <n v="1256"/>
    <s v="800 Block of BRYANT ST"/>
    <s v="0 Block of 6TH ST"/>
    <x v="0"/>
    <d v="1977-03-08T00:00:00"/>
    <d v="1977-11-08T00:00:00"/>
    <x v="9"/>
    <n v="112.83333333333333"/>
  </r>
  <r>
    <n v="384"/>
    <n v="9377"/>
    <x v="1"/>
    <x v="0"/>
    <s v="Regular"/>
    <n v="590"/>
    <n v="1033"/>
    <s v="ELLIS ST / LAGUNA ST"/>
    <s v="0 Block of HYDE ST"/>
    <x v="1"/>
    <d v="1972-02-21T00:00:00"/>
    <m/>
    <x v="2"/>
    <n v="0"/>
  </r>
  <r>
    <n v="286"/>
    <n v="5387"/>
    <x v="3"/>
    <x v="0"/>
    <s v="Regular"/>
    <n v="193"/>
    <n v="817"/>
    <s v="100 Block of STEUART ST"/>
    <s v="900 Block of VALENCIA ST"/>
    <x v="0"/>
    <d v="2005-06-06T00:00:00"/>
    <d v="2005-09-15T00:00:00"/>
    <x v="10"/>
    <n v="127.26086956521739"/>
  </r>
  <r>
    <n v="892"/>
    <n v="6513"/>
    <x v="1"/>
    <x v="0"/>
    <s v="Regular"/>
    <n v="879"/>
    <n v="1037"/>
    <s v="700 Block of FOLSOM ST"/>
    <s v="300 Block of ARBALLO DR"/>
    <x v="0"/>
    <d v="2019-11-17T00:00:00"/>
    <d v="2019-12-12T00:00:00"/>
    <x v="11"/>
    <n v="127.26086956521739"/>
  </r>
  <r>
    <n v="558"/>
    <n v="3965"/>
    <x v="6"/>
    <x v="0"/>
    <s v="Regular"/>
    <n v="275"/>
    <n v="951"/>
    <s v="1600 Block of VANNESS AV"/>
    <s v="100 Block of PHELAN AV"/>
    <x v="0"/>
    <d v="2013-10-27T00:00:00"/>
    <d v="2013-11-15T00:00:00"/>
    <x v="12"/>
    <n v="127.26086956521739"/>
  </r>
  <r>
    <n v="481"/>
    <n v="8893"/>
    <x v="9"/>
    <x v="1"/>
    <s v="Regular"/>
    <n v="319"/>
    <n v="770"/>
    <s v="800 Block of MARKET ST"/>
    <s v="0 Block of GORDON ST"/>
    <x v="1"/>
    <d v="2006-07-11T00:00:00"/>
    <m/>
    <x v="2"/>
    <n v="0"/>
  </r>
  <r>
    <n v="155"/>
    <n v="1897"/>
    <x v="7"/>
    <x v="0"/>
    <s v="Express"/>
    <n v="52"/>
    <n v="293"/>
    <s v="800 Block of BRYANT ST"/>
    <s v="600 Block of VALENCIA ST"/>
    <x v="1"/>
    <d v="2003-09-23T00:00:00"/>
    <m/>
    <x v="2"/>
    <n v="0"/>
  </r>
  <r>
    <n v="771"/>
    <n v="390"/>
    <x v="3"/>
    <x v="0"/>
    <s v="Regular"/>
    <n v="702"/>
    <n v="1414"/>
    <s v="SHOTWELL ST / 17TH ST"/>
    <s v="EDDY ST / HYDE ST"/>
    <x v="0"/>
    <d v="2013-05-03T00:00:00"/>
    <d v="2013-11-15T00:00:00"/>
    <x v="13"/>
    <n v="127.26086956521739"/>
  </r>
  <r>
    <n v="945"/>
    <n v="3633"/>
    <x v="0"/>
    <x v="0"/>
    <s v="Express"/>
    <n v="299"/>
    <n v="524"/>
    <s v="1500 Block of BAKER ST"/>
    <s v="LIPPARD AV / BOSWORTH ST"/>
    <x v="0"/>
    <d v="2001-04-29T00:00:00"/>
    <d v="2001-08-10T00:00:00"/>
    <x v="14"/>
    <n v="127.26086956521739"/>
  </r>
  <r>
    <n v="719"/>
    <n v="7828"/>
    <x v="10"/>
    <x v="0"/>
    <s v="Regular"/>
    <n v="930"/>
    <n v="1183"/>
    <s v="100 Block of BERRY ST"/>
    <s v="KERN ST / DIAMOND ST"/>
    <x v="0"/>
    <d v="2006-01-22T00:00:00"/>
    <d v="2006-07-17T00:00:00"/>
    <x v="15"/>
    <n v="127.26086956521739"/>
  </r>
  <r>
    <n v="493"/>
    <n v="2241"/>
    <x v="2"/>
    <x v="0"/>
    <s v="Regular"/>
    <n v="314"/>
    <n v="566"/>
    <s v="700 Block of HOWARD ST"/>
    <s v="HARRISON ST / 3RD ST"/>
    <x v="1"/>
    <d v="1995-08-20T00:00:00"/>
    <m/>
    <x v="2"/>
    <n v="0"/>
  </r>
  <r>
    <n v="968"/>
    <n v="6361"/>
    <x v="4"/>
    <x v="0"/>
    <s v="Regular"/>
    <n v="24"/>
    <n v="54"/>
    <s v="STOCKTON ST / BROADWAY ST"/>
    <s v="900 Block of GEARY ST"/>
    <x v="0"/>
    <d v="1993-01-04T00:00:00"/>
    <d v="1993-08-02T00:00:00"/>
    <x v="16"/>
    <n v="127.26086956521739"/>
  </r>
  <r>
    <n v="738"/>
    <n v="6713"/>
    <x v="3"/>
    <x v="0"/>
    <s v="Express"/>
    <n v="545"/>
    <n v="1044"/>
    <s v="LAKE MERCED BL / BROTHERHOOD WAY"/>
    <s v="HARRISON ST / THE EMBARCADEROSOUTH ST"/>
    <x v="1"/>
    <d v="1977-09-19T00:00:00"/>
    <m/>
    <x v="2"/>
    <n v="0"/>
  </r>
  <r>
    <n v="912"/>
    <n v="4283"/>
    <x v="5"/>
    <x v="1"/>
    <s v="Regular"/>
    <n v="505"/>
    <n v="1082"/>
    <s v="GEARY ST / POLK ST"/>
    <s v="1600 Block of LASALLE AV"/>
    <x v="1"/>
    <d v="2019-12-30T00:00:00"/>
    <m/>
    <x v="2"/>
    <n v="0"/>
  </r>
  <r>
    <n v="782"/>
    <n v="9486"/>
    <x v="3"/>
    <x v="1"/>
    <s v="Regular"/>
    <n v="182"/>
    <n v="871"/>
    <s v="1400 Block of DOUGLASS ST"/>
    <s v="48TH AV / JUDAH ST"/>
    <x v="0"/>
    <d v="2002-08-31T00:00:00"/>
    <d v="2002-10-20T00:00:00"/>
    <x v="17"/>
    <n v="112.83333333333333"/>
  </r>
  <r>
    <n v="140"/>
    <n v="308"/>
    <x v="1"/>
    <x v="1"/>
    <s v="Regular"/>
    <n v="226"/>
    <n v="970"/>
    <s v="100 Block of FONT BL"/>
    <s v="1000 Block of KEY AV"/>
    <x v="0"/>
    <d v="2006-06-10T00:00:00"/>
    <d v="2006-07-17T00:00:00"/>
    <x v="18"/>
    <n v="112.83333333333333"/>
  </r>
  <r>
    <n v="702"/>
    <n v="8927"/>
    <x v="2"/>
    <x v="1"/>
    <s v="Regular"/>
    <n v="111"/>
    <n v="617"/>
    <s v="HOLLOWAY AV / BRIGHTON AV"/>
    <s v="TAYLOR ST / GOLDEN GATE AV"/>
    <x v="0"/>
    <d v="2004-07-07T00:00:00"/>
    <d v="2004-11-20T00:00:00"/>
    <x v="19"/>
    <n v="112.83333333333333"/>
  </r>
  <r>
    <n v="284"/>
    <n v="249"/>
    <x v="7"/>
    <x v="1"/>
    <s v="Express"/>
    <n v="145"/>
    <n v="814"/>
    <s v="1800 Block of KIRKHAM ST"/>
    <s v="800 Block of BRYANT ST"/>
    <x v="0"/>
    <d v="1982-02-06T00:00:00"/>
    <d v="1982-03-08T00:00:00"/>
    <x v="20"/>
    <n v="112.83333333333333"/>
  </r>
  <r>
    <n v="199"/>
    <n v="2620"/>
    <x v="3"/>
    <x v="0"/>
    <s v="Regular"/>
    <n v="829"/>
    <n v="1145"/>
    <s v="500 Block of TUNNEL AV"/>
    <s v="1600 Block of TURK ST"/>
    <x v="1"/>
    <d v="2007-07-27T00:00:00"/>
    <m/>
    <x v="2"/>
    <n v="0"/>
  </r>
  <r>
    <n v="228"/>
    <n v="1164"/>
    <x v="3"/>
    <x v="0"/>
    <s v="Regular"/>
    <n v="269"/>
    <n v="902"/>
    <s v="800 Block of BRYANT ST"/>
    <s v="100 Block of SPEAR ST"/>
    <x v="0"/>
    <d v="1994-03-30T00:00:00"/>
    <d v="1994-04-09T00:00:00"/>
    <x v="21"/>
    <n v="127.26086956521739"/>
  </r>
  <r>
    <n v="908"/>
    <n v="4711"/>
    <x v="7"/>
    <x v="1"/>
    <s v="Regular"/>
    <n v="660"/>
    <n v="1470"/>
    <s v="200 Block of CHENERY ST"/>
    <s v="2900 Block of DIAMOND ST"/>
    <x v="1"/>
    <d v="1999-01-28T00:00:00"/>
    <m/>
    <x v="2"/>
    <n v="0"/>
  </r>
  <r>
    <n v="594"/>
    <n v="4053"/>
    <x v="2"/>
    <x v="0"/>
    <s v="Regular"/>
    <n v="484"/>
    <n v="568"/>
    <s v="1000 Block of POTRERO AV"/>
    <s v="400 Block of ROLPH ST"/>
    <x v="1"/>
    <d v="2004-03-20T00:00:00"/>
    <m/>
    <x v="2"/>
    <n v="0"/>
  </r>
  <r>
    <n v="542"/>
    <n v="4272"/>
    <x v="4"/>
    <x v="1"/>
    <s v="Regular"/>
    <n v="100"/>
    <n v="487"/>
    <s v="100 Block of HYDE ST"/>
    <s v="BANCROFT AV / KEITH ST"/>
    <x v="1"/>
    <d v="1986-05-19T00:00:00"/>
    <m/>
    <x v="2"/>
    <n v="0"/>
  </r>
  <r>
    <n v="586"/>
    <n v="7005"/>
    <x v="9"/>
    <x v="0"/>
    <s v="Express"/>
    <n v="711"/>
    <n v="1197"/>
    <s v="1100 Block of HUDSON AV"/>
    <s v="MYRTLE ST / LARKIN ST"/>
    <x v="1"/>
    <d v="1977-03-08T00:00:00"/>
    <m/>
    <x v="2"/>
    <n v="0"/>
  </r>
  <r>
    <n v="636"/>
    <n v="2308"/>
    <x v="2"/>
    <x v="1"/>
    <s v="Regular"/>
    <n v="325"/>
    <n v="994"/>
    <s v="STOCKTON ST / POST ST"/>
    <s v="500 Block of MAGELLAN AV"/>
    <x v="0"/>
    <d v="2008-02-24T00:00:00"/>
    <d v="2008-08-09T00:00:00"/>
    <x v="22"/>
    <n v="112.83333333333333"/>
  </r>
  <r>
    <n v="581"/>
    <n v="5150"/>
    <x v="8"/>
    <x v="0"/>
    <s v="Regular"/>
    <n v="209"/>
    <n v="933"/>
    <s v="LEAVENWORTH ST / TURK ST"/>
    <s v="1600 Block of 38TH AV"/>
    <x v="1"/>
    <d v="2017-11-24T00:00:00"/>
    <m/>
    <x v="2"/>
    <n v="0"/>
  </r>
  <r>
    <n v="336"/>
    <n v="693"/>
    <x v="9"/>
    <x v="1"/>
    <s v="Express"/>
    <n v="996"/>
    <n v="1168"/>
    <s v="800 Block of BRYANT ST"/>
    <s v="3300 Block of MISSION ST"/>
    <x v="1"/>
    <d v="1972-10-09T00:00:00"/>
    <m/>
    <x v="2"/>
    <n v="0"/>
  </r>
  <r>
    <n v="504"/>
    <n v="9598"/>
    <x v="1"/>
    <x v="1"/>
    <s v="Regular"/>
    <n v="420"/>
    <n v="561"/>
    <s v="4200 Block of 26TH ST"/>
    <s v="0 Block of TURK ST"/>
    <x v="0"/>
    <d v="1982-07-11T00:00:00"/>
    <d v="1982-10-15T00:00:00"/>
    <x v="23"/>
    <n v="112.83333333333333"/>
  </r>
  <r>
    <n v="346"/>
    <n v="8103"/>
    <x v="6"/>
    <x v="1"/>
    <s v="Express"/>
    <n v="182"/>
    <n v="850"/>
    <s v="BLAKE ST / GEARY BL"/>
    <s v="BROADWAY ST / COLUMBUS AV"/>
    <x v="0"/>
    <d v="2007-06-05T00:00:00"/>
    <d v="2007-07-12T00:00:00"/>
    <x v="18"/>
    <n v="112.83333333333333"/>
  </r>
  <r>
    <n v="135"/>
    <n v="8894"/>
    <x v="9"/>
    <x v="0"/>
    <s v="Express"/>
    <n v="901"/>
    <n v="1393"/>
    <s v="WASHINGTON ST / DRUMM ST"/>
    <s v="1200 Block of PINE ST"/>
    <x v="1"/>
    <d v="2004-09-10T00:00:00"/>
    <m/>
    <x v="2"/>
    <n v="0"/>
  </r>
  <r>
    <n v="822"/>
    <n v="114"/>
    <x v="9"/>
    <x v="1"/>
    <s v="Regular"/>
    <n v="88"/>
    <n v="426"/>
    <s v="EXECUTIVEPARK BL / ALANA WY"/>
    <s v="900 Block of MISSION ST"/>
    <x v="0"/>
    <d v="1991-06-30T00:00:00"/>
    <d v="1991-07-15T00:00:00"/>
    <x v="24"/>
    <n v="112.83333333333333"/>
  </r>
  <r>
    <n v="95"/>
    <n v="6546"/>
    <x v="3"/>
    <x v="0"/>
    <s v="Regular"/>
    <n v="660"/>
    <n v="1208"/>
    <s v="0 Block of BROOKDALE AV"/>
    <s v="1300 Block of EGBERT AV"/>
    <x v="1"/>
    <d v="2013-04-11T00:00:00"/>
    <m/>
    <x v="2"/>
    <n v="0"/>
  </r>
  <r>
    <n v="597"/>
    <n v="3571"/>
    <x v="1"/>
    <x v="0"/>
    <s v="Regular"/>
    <n v="267"/>
    <n v="925"/>
    <s v="3600 Block of 22ND ST"/>
    <s v="200 Block of NAGLEE AV"/>
    <x v="1"/>
    <d v="2010-07-26T00:00:00"/>
    <m/>
    <x v="2"/>
    <n v="0"/>
  </r>
  <r>
    <n v="340"/>
    <n v="7316"/>
    <x v="5"/>
    <x v="1"/>
    <s v="Express"/>
    <n v="905"/>
    <n v="1392"/>
    <s v="700 Block of 3RD ST"/>
    <s v="FRANCISCO ST / JONES ST"/>
    <x v="1"/>
    <d v="1981-11-03T00:00:00"/>
    <m/>
    <x v="2"/>
    <n v="0"/>
  </r>
  <r>
    <n v="905"/>
    <n v="2478"/>
    <x v="1"/>
    <x v="0"/>
    <s v="Express"/>
    <n v="799"/>
    <n v="1425"/>
    <s v="1700 Block of 25TH ST"/>
    <s v="1300 Block of BROADWAY ST"/>
    <x v="0"/>
    <d v="1983-04-11T00:00:00"/>
    <d v="1983-09-30T00:00:00"/>
    <x v="25"/>
    <n v="127.26086956521739"/>
  </r>
  <r>
    <n v="250"/>
    <n v="1215"/>
    <x v="9"/>
    <x v="1"/>
    <s v="Express"/>
    <n v="773"/>
    <n v="1225"/>
    <s v="1200 Block of POLK ST"/>
    <s v="1200 Block of MARKET ST"/>
    <x v="0"/>
    <d v="2006-09-18T00:00:00"/>
    <d v="2006-10-22T00:00:00"/>
    <x v="26"/>
    <n v="112.83333333333333"/>
  </r>
  <r>
    <n v="400"/>
    <n v="5402"/>
    <x v="1"/>
    <x v="0"/>
    <s v="Express"/>
    <n v="78"/>
    <n v="403"/>
    <s v="EARL ST / LASALLE AV"/>
    <s v="1400 Block of KIRKWOOD CT"/>
    <x v="1"/>
    <d v="2003-01-07T00:00:00"/>
    <m/>
    <x v="2"/>
    <n v="0"/>
  </r>
  <r>
    <n v="877"/>
    <n v="1647"/>
    <x v="6"/>
    <x v="0"/>
    <s v="Express"/>
    <n v="791"/>
    <n v="1169"/>
    <s v="CLARA ST / 4TH ST"/>
    <s v="100 Block of ATOLL CR"/>
    <x v="0"/>
    <d v="2000-01-25T00:00:00"/>
    <d v="2000-03-22T00:00:00"/>
    <x v="27"/>
    <n v="127.26086956521739"/>
  </r>
  <r>
    <n v="97"/>
    <n v="9423"/>
    <x v="9"/>
    <x v="0"/>
    <s v="Express"/>
    <n v="603"/>
    <n v="1167"/>
    <s v="0 Block of STEINER ST"/>
    <s v="1100 Block of FRANCISCO ST"/>
    <x v="1"/>
    <d v="2011-05-25T00:00:00"/>
    <m/>
    <x v="2"/>
    <n v="0"/>
  </r>
  <r>
    <n v="12"/>
    <n v="6404"/>
    <x v="9"/>
    <x v="0"/>
    <s v="Regular"/>
    <n v="360"/>
    <n v="565"/>
    <s v="1800 Block of 8TH AV"/>
    <s v="JONES ST / GOLDEN GATE AV"/>
    <x v="1"/>
    <d v="2000-06-18T00:00:00"/>
    <m/>
    <x v="2"/>
    <n v="0"/>
  </r>
  <r>
    <n v="353"/>
    <n v="6767"/>
    <x v="5"/>
    <x v="0"/>
    <s v="Express"/>
    <n v="84"/>
    <n v="354"/>
    <s v="HARRISON ST / 11TH ST"/>
    <s v="BROADWAY ST / KEARNY ST"/>
    <x v="0"/>
    <d v="2012-08-02T00:00:00"/>
    <d v="2012-10-04T00:00:00"/>
    <x v="28"/>
    <n v="127.26086956521739"/>
  </r>
  <r>
    <n v="856"/>
    <n v="1278"/>
    <x v="8"/>
    <x v="0"/>
    <s v="Regular"/>
    <n v="880"/>
    <n v="1178"/>
    <s v="500 Block of HYDE ST"/>
    <s v="400 Block of CAPP ST"/>
    <x v="0"/>
    <d v="1977-06-26T00:00:00"/>
    <d v="1977-11-08T00:00:00"/>
    <x v="29"/>
    <n v="127.26086956521739"/>
  </r>
  <r>
    <n v="1"/>
    <n v="1334"/>
    <x v="10"/>
    <x v="1"/>
    <s v="Express"/>
    <n v="947"/>
    <n v="1385"/>
    <s v="LARKIN ST / ELLIS ST"/>
    <s v="2700 Block of DIAMOND ST"/>
    <x v="0"/>
    <d v="2010-02-13T00:00:00"/>
    <d v="2010-11-30T00:00:00"/>
    <x v="30"/>
    <n v="112.83333333333333"/>
  </r>
  <r>
    <n v="446"/>
    <n v="9858"/>
    <x v="4"/>
    <x v="0"/>
    <s v="Express"/>
    <n v="931"/>
    <n v="1247"/>
    <s v="0 Block of WHITFIELD CT"/>
    <s v="1500 Block of POWELL ST"/>
    <x v="1"/>
    <d v="1993-04-25T00:00:00"/>
    <m/>
    <x v="2"/>
    <n v="0"/>
  </r>
  <r>
    <n v="32"/>
    <n v="9636"/>
    <x v="10"/>
    <x v="0"/>
    <s v="Express"/>
    <n v="478"/>
    <n v="705"/>
    <s v="1100 Block of OCEAN AV"/>
    <s v="900 Block of DEHARO ST"/>
    <x v="1"/>
    <d v="2004-08-30T00:00:00"/>
    <m/>
    <x v="2"/>
    <n v="0"/>
  </r>
  <r>
    <n v="420"/>
    <n v="9943"/>
    <x v="6"/>
    <x v="0"/>
    <s v="Express"/>
    <n v="638"/>
    <n v="1130"/>
    <s v="BRYANT ST / 4TH ST"/>
    <s v="1300 Block of MISSION ST"/>
    <x v="1"/>
    <d v="1989-01-02T00:00:00"/>
    <m/>
    <x v="2"/>
    <n v="0"/>
  </r>
  <r>
    <n v="708"/>
    <n v="1246"/>
    <x v="6"/>
    <x v="0"/>
    <s v="Express"/>
    <n v="50"/>
    <n v="72"/>
    <s v="900 Block of CONNECTICUT ST"/>
    <s v="LEAVENWORTH ST / EDDY ST"/>
    <x v="0"/>
    <d v="2019-02-19T00:00:00"/>
    <d v="2019-07-31T00:00:00"/>
    <x v="31"/>
    <n v="127.26086956521739"/>
  </r>
  <r>
    <n v="595"/>
    <n v="3782"/>
    <x v="5"/>
    <x v="1"/>
    <s v="Regular"/>
    <n v="879"/>
    <n v="1040"/>
    <s v="37TH AV / RIVERA ST"/>
    <s v="1200 Block of 36TH AV"/>
    <x v="1"/>
    <d v="2003-05-10T00:00:00"/>
    <m/>
    <x v="2"/>
    <n v="0"/>
  </r>
  <r>
    <n v="211"/>
    <n v="6225"/>
    <x v="3"/>
    <x v="0"/>
    <s v="Express"/>
    <n v="912"/>
    <n v="1220"/>
    <s v="FREMONT ST / HARRISON ST"/>
    <s v="0 Block of CRESTLAKE DR"/>
    <x v="0"/>
    <d v="2006-03-17T00:00:00"/>
    <d v="2006-12-23T00:00:00"/>
    <x v="32"/>
    <n v="127.26086956521739"/>
  </r>
  <r>
    <n v="650"/>
    <n v="2257"/>
    <x v="4"/>
    <x v="1"/>
    <s v="Regular"/>
    <n v="868"/>
    <n v="1141"/>
    <s v="400 Block of GENEVA AV"/>
    <s v="POWELL ST / OFARRELL ST"/>
    <x v="1"/>
    <d v="2007-06-18T00:00:00"/>
    <m/>
    <x v="2"/>
    <n v="0"/>
  </r>
  <r>
    <n v="45"/>
    <n v="9177"/>
    <x v="0"/>
    <x v="0"/>
    <s v="Express"/>
    <n v="889"/>
    <n v="1050"/>
    <s v="20TH ST / KANSAS ST"/>
    <s v="JEFFERSON ST / TAYLOR ST"/>
    <x v="0"/>
    <d v="1996-03-03T00:00:00"/>
    <d v="1996-05-01T00:00:00"/>
    <x v="33"/>
    <n v="127.26086956521739"/>
  </r>
  <r>
    <n v="201"/>
    <n v="8703"/>
    <x v="2"/>
    <x v="0"/>
    <s v="Regular"/>
    <n v="482"/>
    <n v="850"/>
    <s v="4000 Block of 18TH ST"/>
    <s v="500 Block of ELLIS ST"/>
    <x v="1"/>
    <d v="1982-12-02T00:00:00"/>
    <m/>
    <x v="2"/>
    <n v="0"/>
  </r>
  <r>
    <n v="564"/>
    <n v="3514"/>
    <x v="0"/>
    <x v="1"/>
    <s v="Express"/>
    <n v="683"/>
    <n v="1275"/>
    <s v="1400 Block of 14TH AV"/>
    <s v="1800 Block of DIVISADERO ST"/>
    <x v="0"/>
    <d v="2004-05-02T00:00:00"/>
    <d v="2004-09-25T00:00:00"/>
    <x v="34"/>
    <n v="112.83333333333333"/>
  </r>
  <r>
    <n v="138"/>
    <n v="3089"/>
    <x v="2"/>
    <x v="0"/>
    <s v="Regular"/>
    <n v="382"/>
    <n v="714"/>
    <s v="200 Block of 2ND ST"/>
    <s v="0 Block of THRIFT ST"/>
    <x v="1"/>
    <d v="2008-02-22T00:00:00"/>
    <m/>
    <x v="2"/>
    <n v="0"/>
  </r>
  <r>
    <n v="128"/>
    <n v="8786"/>
    <x v="10"/>
    <x v="1"/>
    <s v="Express"/>
    <n v="718"/>
    <n v="1486"/>
    <s v="0 Block of 7TH ST"/>
    <s v="300 Block of 10TH ST"/>
    <x v="1"/>
    <d v="1992-03-22T00:00:00"/>
    <m/>
    <x v="2"/>
    <n v="0"/>
  </r>
  <r>
    <n v="33"/>
    <n v="1211"/>
    <x v="6"/>
    <x v="0"/>
    <s v="Express"/>
    <n v="577"/>
    <n v="1312"/>
    <s v="0 Block of CUMBERLAND ST"/>
    <s v="200 Block of POPLAR ST"/>
    <x v="1"/>
    <d v="1988-04-05T00:00:00"/>
    <m/>
    <x v="2"/>
    <n v="0"/>
  </r>
  <r>
    <n v="936"/>
    <n v="359"/>
    <x v="3"/>
    <x v="1"/>
    <s v="Express"/>
    <n v="607"/>
    <n v="1007"/>
    <s v="1100 Block of POLK ST"/>
    <s v="800 Block of OFARRELL ST"/>
    <x v="1"/>
    <d v="2013-02-09T00:00:00"/>
    <m/>
    <x v="2"/>
    <n v="0"/>
  </r>
  <r>
    <n v="762"/>
    <n v="2066"/>
    <x v="8"/>
    <x v="1"/>
    <s v="Regular"/>
    <n v="242"/>
    <n v="926"/>
    <s v="16TH ST / UTAH ST"/>
    <s v="400 Block of CASTRO ST"/>
    <x v="1"/>
    <d v="1978-03-21T00:00:00"/>
    <m/>
    <x v="2"/>
    <n v="0"/>
  </r>
  <r>
    <n v="838"/>
    <n v="4322"/>
    <x v="6"/>
    <x v="1"/>
    <s v="Express"/>
    <n v="593"/>
    <n v="1036"/>
    <s v="100 Block of GOLDEN GATE AV"/>
    <s v="800 Block of MISSION ST"/>
    <x v="0"/>
    <d v="1995-01-05T00:00:00"/>
    <d v="1995-08-23T00:00:00"/>
    <x v="35"/>
    <n v="112.83333333333333"/>
  </r>
  <r>
    <n v="215"/>
    <n v="7773"/>
    <x v="3"/>
    <x v="0"/>
    <s v="Express"/>
    <n v="812"/>
    <n v="1161"/>
    <s v="1500 Block of POLK ST"/>
    <s v="600 Block of KANSAS ST"/>
    <x v="0"/>
    <d v="1985-01-10T00:00:00"/>
    <d v="1985-01-31T00:00:00"/>
    <x v="36"/>
    <n v="127.26086956521739"/>
  </r>
  <r>
    <n v="818"/>
    <n v="6746"/>
    <x v="7"/>
    <x v="0"/>
    <s v="Express"/>
    <n v="833"/>
    <n v="1016"/>
    <s v="POLK ST / SUTTER ST"/>
    <s v="1200 Block of NOE ST"/>
    <x v="0"/>
    <d v="2006-08-28T00:00:00"/>
    <d v="2006-10-20T00:00:00"/>
    <x v="37"/>
    <n v="127.26086956521739"/>
  </r>
  <r>
    <n v="780"/>
    <n v="6732"/>
    <x v="0"/>
    <x v="1"/>
    <s v="Express"/>
    <n v="872"/>
    <n v="1058"/>
    <s v="100 Block of BREWSTER ST"/>
    <s v="900 Block of MARKET ST"/>
    <x v="0"/>
    <d v="1989-10-12T00:00:00"/>
    <d v="1989-10-17T00:00:00"/>
    <x v="38"/>
    <n v="112.83333333333333"/>
  </r>
  <r>
    <n v="40"/>
    <n v="805"/>
    <x v="10"/>
    <x v="0"/>
    <s v="Regular"/>
    <n v="483"/>
    <n v="648"/>
    <s v="0 Block of TURK ST"/>
    <s v="900 Block of CAPITOL AV"/>
    <x v="1"/>
    <d v="1980-05-03T00:00:00"/>
    <m/>
    <x v="2"/>
    <n v="0"/>
  </r>
  <r>
    <n v="366"/>
    <n v="7540"/>
    <x v="5"/>
    <x v="1"/>
    <s v="Regular"/>
    <n v="679"/>
    <n v="1015"/>
    <s v="1700 Block of SUNNYDALE AV"/>
    <s v="400 Block of BAKER ST"/>
    <x v="0"/>
    <d v="1980-03-01T00:00:00"/>
    <d v="1980-03-16T00:00:00"/>
    <x v="24"/>
    <n v="112.83333333333333"/>
  </r>
  <r>
    <n v="678"/>
    <n v="5269"/>
    <x v="7"/>
    <x v="1"/>
    <s v="Express"/>
    <n v="318"/>
    <n v="938"/>
    <s v="SOUTH VAN NESS AV / 13TH ST"/>
    <s v="100 Block of LELAND AV"/>
    <x v="1"/>
    <d v="1994-01-15T00:00:00"/>
    <m/>
    <x v="2"/>
    <n v="0"/>
  </r>
  <r>
    <n v="703"/>
    <n v="8404"/>
    <x v="2"/>
    <x v="0"/>
    <s v="Express"/>
    <n v="329"/>
    <n v="597"/>
    <s v="22ND ST / CAROLINA ST"/>
    <s v="2600 Block of FOLSOM ST"/>
    <x v="1"/>
    <d v="2017-01-25T00:00:00"/>
    <m/>
    <x v="2"/>
    <n v="0"/>
  </r>
  <r>
    <n v="180"/>
    <n v="519"/>
    <x v="1"/>
    <x v="0"/>
    <s v="Regular"/>
    <n v="588"/>
    <n v="1182"/>
    <s v="POWELL ST / GEARY ST"/>
    <s v="3RD ST / PALOU AV"/>
    <x v="1"/>
    <d v="1975-04-01T00:00:00"/>
    <m/>
    <x v="2"/>
    <n v="0"/>
  </r>
  <r>
    <n v="214"/>
    <n v="4060"/>
    <x v="4"/>
    <x v="1"/>
    <s v="Regular"/>
    <n v="442"/>
    <n v="713"/>
    <s v="2500 Block of MISSION ST"/>
    <s v="2600 Block of 34TH AV"/>
    <x v="0"/>
    <d v="1987-03-06T00:00:00"/>
    <d v="1987-08-09T00:00:00"/>
    <x v="39"/>
    <n v="112.83333333333333"/>
  </r>
  <r>
    <n v="408"/>
    <n v="8860"/>
    <x v="7"/>
    <x v="0"/>
    <s v="Express"/>
    <n v="216"/>
    <n v="939"/>
    <s v="600 Block of VALENCIA ST"/>
    <s v="500 Block of 9TH ST"/>
    <x v="0"/>
    <d v="1990-02-21T00:00:00"/>
    <d v="1990-09-11T00:00:00"/>
    <x v="40"/>
    <n v="127.26086956521739"/>
  </r>
  <r>
    <n v="902"/>
    <n v="7164"/>
    <x v="9"/>
    <x v="0"/>
    <s v="Express"/>
    <n v="946"/>
    <n v="1082"/>
    <s v="300 Block of OFARRELL ST"/>
    <s v="0 Block of RAE AV"/>
    <x v="0"/>
    <d v="1989-01-06T00:00:00"/>
    <d v="1989-09-17T00:00:00"/>
    <x v="41"/>
    <n v="127.26086956521739"/>
  </r>
  <r>
    <n v="763"/>
    <n v="9792"/>
    <x v="1"/>
    <x v="1"/>
    <s v="Express"/>
    <n v="796"/>
    <n v="1347"/>
    <s v="1700 Block of FULTON ST"/>
    <s v="100 Block of GOLDEN GATE AV"/>
    <x v="0"/>
    <d v="2014-06-29T00:00:00"/>
    <d v="2014-09-09T00:00:00"/>
    <x v="42"/>
    <n v="112.83333333333333"/>
  </r>
  <r>
    <n v="168"/>
    <n v="9934"/>
    <x v="10"/>
    <x v="0"/>
    <s v="Regular"/>
    <n v="26"/>
    <n v="47"/>
    <s v="DIVISADERO ST / JACKSON ST"/>
    <s v="0 Block of DESOTO ST"/>
    <x v="0"/>
    <d v="1997-01-05T00:00:00"/>
    <d v="1997-06-12T00:00:00"/>
    <x v="43"/>
    <n v="127.26086956521739"/>
  </r>
  <r>
    <n v="723"/>
    <n v="1980"/>
    <x v="8"/>
    <x v="0"/>
    <s v="Express"/>
    <n v="490"/>
    <n v="762"/>
    <s v="SILLIMAN ST / BOWDOIN ST"/>
    <s v="200 Block of LEAVENWORTH ST"/>
    <x v="1"/>
    <d v="1981-07-23T00:00:00"/>
    <m/>
    <x v="2"/>
    <n v="0"/>
  </r>
  <r>
    <n v="438"/>
    <n v="9251"/>
    <x v="2"/>
    <x v="0"/>
    <s v="Regular"/>
    <n v="430"/>
    <n v="642"/>
    <s v="2300 Block of CHESTNUT ST"/>
    <s v="LAKE MERCED BL / SUNSET BL"/>
    <x v="0"/>
    <d v="1977-03-26T00:00:00"/>
    <d v="1977-03-30T00:00:00"/>
    <x v="44"/>
    <n v="127.26086956521739"/>
  </r>
  <r>
    <n v="162"/>
    <n v="6717"/>
    <x v="10"/>
    <x v="0"/>
    <s v="Express"/>
    <n v="209"/>
    <n v="665"/>
    <s v="500 Block of VALENCIA ST"/>
    <s v="6TH ST / STEVENSON ST"/>
    <x v="0"/>
    <d v="1982-06-10T00:00:00"/>
    <d v="1982-10-29T00:00:00"/>
    <x v="45"/>
    <n v="127.26086956521739"/>
  </r>
  <r>
    <n v="105"/>
    <n v="8808"/>
    <x v="6"/>
    <x v="0"/>
    <s v="Regular"/>
    <n v="949"/>
    <n v="1419"/>
    <s v="KEITH ST / THOMAS AV"/>
    <s v="100 Block of CAPP ST"/>
    <x v="1"/>
    <d v="1997-08-27T00:00:00"/>
    <m/>
    <x v="2"/>
    <n v="0"/>
  </r>
  <r>
    <n v="308"/>
    <n v="4920"/>
    <x v="3"/>
    <x v="0"/>
    <s v="Express"/>
    <n v="438"/>
    <n v="656"/>
    <s v="LYON ST / OFARRELL ST"/>
    <s v="1200 Block of NOE ST"/>
    <x v="1"/>
    <d v="1979-01-28T00:00:00"/>
    <m/>
    <x v="2"/>
    <n v="0"/>
  </r>
  <r>
    <n v="775"/>
    <n v="8104"/>
    <x v="2"/>
    <x v="0"/>
    <s v="Express"/>
    <n v="451"/>
    <n v="713"/>
    <s v="0 Block of 6TH ST"/>
    <s v="1400 Block of RANKIN ST"/>
    <x v="1"/>
    <d v="2004-09-28T00:00:00"/>
    <m/>
    <x v="2"/>
    <n v="0"/>
  </r>
  <r>
    <n v="333"/>
    <n v="2208"/>
    <x v="1"/>
    <x v="0"/>
    <s v="Regular"/>
    <n v="812"/>
    <n v="1104"/>
    <s v="1800 Block of DONNER AV"/>
    <s v="19TH AV / LINCOLN WY"/>
    <x v="0"/>
    <d v="2013-01-12T00:00:00"/>
    <d v="2013-08-11T00:00:00"/>
    <x v="46"/>
    <n v="127.26086956521739"/>
  </r>
  <r>
    <n v="548"/>
    <n v="7043"/>
    <x v="0"/>
    <x v="1"/>
    <s v="Regular"/>
    <n v="240"/>
    <n v="571"/>
    <s v="800 Block of INGERSON AV"/>
    <s v="MISSION ST / 2ND ST"/>
    <x v="1"/>
    <d v="2012-06-17T00:00:00"/>
    <m/>
    <x v="2"/>
    <n v="0"/>
  </r>
  <r>
    <n v="665"/>
    <n v="7485"/>
    <x v="10"/>
    <x v="0"/>
    <s v="Regular"/>
    <n v="982"/>
    <n v="1405"/>
    <s v="1300 Block of REVERE AV"/>
    <s v="0 Block of WILLIAR AV"/>
    <x v="0"/>
    <d v="2010-01-12T00:00:00"/>
    <d v="2010-04-27T00:00:00"/>
    <x v="47"/>
    <n v="127.26086956521739"/>
  </r>
  <r>
    <n v="305"/>
    <n v="1748"/>
    <x v="8"/>
    <x v="0"/>
    <s v="Express"/>
    <n v="954"/>
    <n v="1473"/>
    <s v="0 Block of DORE ST"/>
    <s v="100 Block of TURK ST"/>
    <x v="0"/>
    <d v="1992-08-11T00:00:00"/>
    <d v="1992-11-01T00:00:00"/>
    <x v="48"/>
    <n v="127.26086956521739"/>
  </r>
  <r>
    <n v="938"/>
    <n v="9968"/>
    <x v="7"/>
    <x v="0"/>
    <s v="Regular"/>
    <n v="35"/>
    <n v="20"/>
    <s v="1200 Block of THE EMBARCADERONORTH ST"/>
    <s v="500 Block of BRANNAN ST"/>
    <x v="1"/>
    <d v="2018-12-21T00:00:00"/>
    <m/>
    <x v="2"/>
    <n v="0"/>
  </r>
  <r>
    <n v="714"/>
    <n v="5330"/>
    <x v="3"/>
    <x v="0"/>
    <s v="Express"/>
    <n v="148"/>
    <n v="835"/>
    <s v="PIERCE ST / LOMBARD ST"/>
    <s v="8TH AV / CLEMENT ST"/>
    <x v="0"/>
    <d v="2011-04-22T00:00:00"/>
    <d v="2011-06-08T00:00:00"/>
    <x v="49"/>
    <n v="127.26086956521739"/>
  </r>
  <r>
    <n v="251"/>
    <n v="2183"/>
    <x v="4"/>
    <x v="1"/>
    <s v="Regular"/>
    <n v="422"/>
    <n v="651"/>
    <s v="1700 Block of NEWCOMB AV"/>
    <s v="1500 Block of LASALLE AV"/>
    <x v="0"/>
    <d v="2003-10-25T00:00:00"/>
    <d v="2003-12-02T00:00:00"/>
    <x v="50"/>
    <n v="112.83333333333333"/>
  </r>
  <r>
    <n v="330"/>
    <n v="2182"/>
    <x v="2"/>
    <x v="0"/>
    <s v="Express"/>
    <n v="275"/>
    <n v="653"/>
    <s v="2300 Block of 25TH AV"/>
    <s v="HOLLYPARK CR / MURRAY ST"/>
    <x v="1"/>
    <d v="2012-02-08T00:00:00"/>
    <m/>
    <x v="2"/>
    <n v="0"/>
  </r>
  <r>
    <n v="69"/>
    <n v="1087"/>
    <x v="0"/>
    <x v="0"/>
    <s v="Regular"/>
    <n v="367"/>
    <n v="740"/>
    <s v="2000 Block of MISSION ST"/>
    <s v="2400 Block of SAN BRUNO AV"/>
    <x v="0"/>
    <d v="2018-03-14T00:00:00"/>
    <d v="2018-08-30T00:00:00"/>
    <x v="51"/>
    <n v="127.26086956521739"/>
  </r>
  <r>
    <n v="974"/>
    <n v="9784"/>
    <x v="8"/>
    <x v="1"/>
    <s v="Regular"/>
    <n v="442"/>
    <n v="770"/>
    <s v="1000 Block of POTRERO AV"/>
    <s v="0 Block of LEAVENWORTH ST"/>
    <x v="0"/>
    <d v="2013-04-23T00:00:00"/>
    <d v="2013-06-21T00:00:00"/>
    <x v="33"/>
    <n v="112.83333333333333"/>
  </r>
  <r>
    <n v="526"/>
    <n v="6210"/>
    <x v="10"/>
    <x v="1"/>
    <s v="Regular"/>
    <n v="510"/>
    <n v="1205"/>
    <s v="500 Block of 41ST AV"/>
    <s v="500 Block of GUERRERO ST"/>
    <x v="0"/>
    <d v="1991-02-10T00:00:00"/>
    <d v="1991-07-03T00:00:00"/>
    <x v="6"/>
    <n v="112.83333333333333"/>
  </r>
  <r>
    <n v="510"/>
    <n v="5781"/>
    <x v="5"/>
    <x v="1"/>
    <s v="Regular"/>
    <n v="117"/>
    <n v="716"/>
    <s v="700 Block of MARKET ST"/>
    <s v="ELLIS ST / HYDE ST"/>
    <x v="1"/>
    <d v="1976-10-04T00:00:00"/>
    <m/>
    <x v="2"/>
    <n v="0"/>
  </r>
  <r>
    <n v="444"/>
    <n v="8306"/>
    <x v="9"/>
    <x v="0"/>
    <s v="Express"/>
    <n v="973"/>
    <n v="1250"/>
    <s v="0 Block of CASTLEMANOR AV"/>
    <s v="LANE ST / REVERE AV"/>
    <x v="1"/>
    <d v="1987-10-25T00:00:00"/>
    <m/>
    <x v="2"/>
    <n v="0"/>
  </r>
  <r>
    <n v="503"/>
    <n v="3270"/>
    <x v="4"/>
    <x v="0"/>
    <s v="Regular"/>
    <n v="243"/>
    <n v="935"/>
    <s v="GEARY ST / HYDE ST"/>
    <s v="1200 Block of MARKET ST"/>
    <x v="0"/>
    <d v="1974-03-26T00:00:00"/>
    <d v="1974-05-25T00:00:00"/>
    <x v="52"/>
    <n v="127.26086956521739"/>
  </r>
  <r>
    <n v="109"/>
    <n v="6787"/>
    <x v="1"/>
    <x v="0"/>
    <s v="Express"/>
    <n v="715"/>
    <n v="1185"/>
    <s v="2000 Block of MISSION ST"/>
    <s v="500 Block of 39TH AV"/>
    <x v="1"/>
    <d v="2014-05-18T00:00:00"/>
    <m/>
    <x v="2"/>
    <n v="0"/>
  </r>
  <r>
    <n v="823"/>
    <n v="3733"/>
    <x v="0"/>
    <x v="0"/>
    <s v="Express"/>
    <n v="571"/>
    <n v="1031"/>
    <s v="700 Block of STANYAN ST"/>
    <s v="600 Block of MISSION ST"/>
    <x v="0"/>
    <d v="1975-05-18T00:00:00"/>
    <d v="1975-05-20T00:00:00"/>
    <x v="53"/>
    <n v="127.26086956521739"/>
  </r>
  <r>
    <n v="147"/>
    <n v="207"/>
    <x v="6"/>
    <x v="0"/>
    <s v="Express"/>
    <n v="369"/>
    <n v="646"/>
    <s v="300 Block of ATHENS ST"/>
    <s v="1400 Block of CLAY ST"/>
    <x v="0"/>
    <d v="2005-03-20T00:00:00"/>
    <d v="2005-09-15T00:00:00"/>
    <x v="54"/>
    <n v="127.26086956521739"/>
  </r>
  <r>
    <n v="625"/>
    <n v="3"/>
    <x v="6"/>
    <x v="1"/>
    <s v="Regular"/>
    <n v="318"/>
    <n v="980"/>
    <s v="5600 Block of DIAMONDHEIGHTS BL"/>
    <s v="100 Block of ELLIOT ST"/>
    <x v="1"/>
    <d v="2018-10-03T00:00:00"/>
    <m/>
    <x v="2"/>
    <n v="0"/>
  </r>
  <r>
    <n v="695"/>
    <n v="1896"/>
    <x v="4"/>
    <x v="0"/>
    <s v="Regular"/>
    <n v="266"/>
    <n v="833"/>
    <s v="2000 Block of MISSION ST"/>
    <s v="4600 Block of IRVING ST"/>
    <x v="1"/>
    <d v="2013-09-25T00:00:00"/>
    <m/>
    <x v="2"/>
    <n v="0"/>
  </r>
  <r>
    <n v="983"/>
    <n v="9631"/>
    <x v="2"/>
    <x v="1"/>
    <s v="Regular"/>
    <n v="60"/>
    <n v="166"/>
    <s v="200 Block of TURK ST"/>
    <s v="0 Block of ANKENY ST"/>
    <x v="1"/>
    <d v="1993-07-09T00:00:00"/>
    <m/>
    <x v="2"/>
    <n v="0"/>
  </r>
  <r>
    <n v="82"/>
    <n v="3132"/>
    <x v="1"/>
    <x v="1"/>
    <s v="Express"/>
    <n v="121"/>
    <n v="557"/>
    <s v="NATOMA ST / 2ND ST"/>
    <s v="3500 Block of MISSION ST"/>
    <x v="1"/>
    <d v="1997-05-29T00:00:00"/>
    <m/>
    <x v="2"/>
    <n v="0"/>
  </r>
  <r>
    <n v="397"/>
    <n v="1202"/>
    <x v="8"/>
    <x v="1"/>
    <s v="Express"/>
    <n v="876"/>
    <n v="1045"/>
    <s v="1600 Block of DONNER AV"/>
    <s v="800 Block of LARKIN ST"/>
    <x v="1"/>
    <d v="2004-02-29T00:00:00"/>
    <m/>
    <x v="2"/>
    <n v="0"/>
  </r>
  <r>
    <n v="599"/>
    <n v="8834"/>
    <x v="6"/>
    <x v="0"/>
    <s v="Regular"/>
    <n v="946"/>
    <n v="1100"/>
    <s v="400 Block of ELLIS ST"/>
    <s v="800 Block of MOSCOW ST"/>
    <x v="1"/>
    <d v="2001-08-31T00:00:00"/>
    <m/>
    <x v="2"/>
    <n v="0"/>
  </r>
  <r>
    <n v="306"/>
    <n v="1201"/>
    <x v="7"/>
    <x v="0"/>
    <s v="Regular"/>
    <n v="654"/>
    <n v="1150"/>
    <s v="100 Block of LEAVENWORTH ST"/>
    <s v="100 Block of PERSIA AV"/>
    <x v="0"/>
    <d v="1983-01-28T00:00:00"/>
    <d v="1983-07-22T00:00:00"/>
    <x v="55"/>
    <n v="127.26086956521739"/>
  </r>
  <r>
    <n v="20"/>
    <n v="6759"/>
    <x v="9"/>
    <x v="0"/>
    <s v="Regular"/>
    <n v="630"/>
    <n v="1062"/>
    <s v="1600 Block of 39TH AV"/>
    <s v="PARNASSUS AV / CLAYTON ST"/>
    <x v="1"/>
    <d v="2017-09-29T00:00:00"/>
    <m/>
    <x v="2"/>
    <n v="0"/>
  </r>
  <r>
    <n v="515"/>
    <n v="2601"/>
    <x v="0"/>
    <x v="0"/>
    <s v="Express"/>
    <n v="782"/>
    <n v="1425"/>
    <s v="MARKET ST / CHURCH ST"/>
    <s v="LOMBARD ST / LEAVENWORTH ST"/>
    <x v="1"/>
    <d v="1996-01-01T00:00:00"/>
    <m/>
    <x v="2"/>
    <n v="0"/>
  </r>
  <r>
    <n v="332"/>
    <n v="2656"/>
    <x v="1"/>
    <x v="1"/>
    <s v="Regular"/>
    <n v="45"/>
    <n v="39"/>
    <s v="100 Block of UPPER TR"/>
    <s v="POST ST / HYDE ST"/>
    <x v="1"/>
    <d v="2008-09-14T00:00:00"/>
    <m/>
    <x v="2"/>
    <n v="0"/>
  </r>
  <r>
    <n v="127"/>
    <n v="9645"/>
    <x v="1"/>
    <x v="1"/>
    <s v="Express"/>
    <n v="916"/>
    <n v="1143"/>
    <s v="300 Block of SALINAS AV"/>
    <s v="1900 Block of FILLMORE ST"/>
    <x v="0"/>
    <d v="2006-01-08T00:00:00"/>
    <d v="2006-01-09T00:00:00"/>
    <x v="56"/>
    <n v="112.83333333333333"/>
  </r>
  <r>
    <n v="958"/>
    <n v="584"/>
    <x v="7"/>
    <x v="1"/>
    <s v="Express"/>
    <n v="274"/>
    <n v="669"/>
    <s v="0 Block of GOLDEN GATE AV"/>
    <s v="900 Block of MARIPOSA ST"/>
    <x v="1"/>
    <d v="2016-02-24T00:00:00"/>
    <m/>
    <x v="2"/>
    <n v="0"/>
  </r>
  <r>
    <n v="42"/>
    <n v="2121"/>
    <x v="10"/>
    <x v="0"/>
    <s v="Regular"/>
    <n v="987"/>
    <n v="1134"/>
    <s v="MINNA ST / 5TH ST"/>
    <s v="MARKET ST / 5TH ST"/>
    <x v="0"/>
    <d v="1979-01-20T00:00:00"/>
    <d v="1979-09-12T00:00:00"/>
    <x v="57"/>
    <n v="127.26086956521739"/>
  </r>
  <r>
    <n v="977"/>
    <n v="2142"/>
    <x v="10"/>
    <x v="1"/>
    <s v="Regular"/>
    <n v="434"/>
    <n v="558"/>
    <s v="200 Block of MISSOURI ST"/>
    <s v="900 Block of ELLSWORTH ST"/>
    <x v="0"/>
    <d v="2002-02-03T00:00:00"/>
    <d v="2002-10-20T00:00:00"/>
    <x v="58"/>
    <n v="112.83333333333333"/>
  </r>
  <r>
    <n v="460"/>
    <n v="2396"/>
    <x v="3"/>
    <x v="1"/>
    <s v="Express"/>
    <n v="897"/>
    <n v="1313"/>
    <s v="100 Block of EDDY ST"/>
    <s v="1400 Block of KIRKWOOD CT"/>
    <x v="0"/>
    <d v="2005-04-16T00:00:00"/>
    <d v="2005-09-15T00:00:00"/>
    <x v="59"/>
    <n v="112.83333333333333"/>
  </r>
  <r>
    <n v="659"/>
    <n v="8747"/>
    <x v="8"/>
    <x v="1"/>
    <s v="Regular"/>
    <n v="442"/>
    <n v="595"/>
    <s v="0 Block of UNITEDNATIONS PZ"/>
    <s v="200 Block of HAHN ST"/>
    <x v="0"/>
    <d v="1998-02-21T00:00:00"/>
    <d v="1998-09-11T00:00:00"/>
    <x v="40"/>
    <n v="112.83333333333333"/>
  </r>
  <r>
    <n v="197"/>
    <n v="4142"/>
    <x v="4"/>
    <x v="0"/>
    <s v="Express"/>
    <n v="98"/>
    <n v="360"/>
    <s v="300 Block of BUCHANAN ST"/>
    <s v="2800 Block of BRYANT ST"/>
    <x v="0"/>
    <d v="1989-03-29T00:00:00"/>
    <d v="1989-08-23T00:00:00"/>
    <x v="60"/>
    <n v="127.26086956521739"/>
  </r>
  <r>
    <n v="540"/>
    <n v="9770"/>
    <x v="1"/>
    <x v="1"/>
    <s v="Express"/>
    <n v="431"/>
    <n v="934"/>
    <s v="4000 Block of GEARY BL"/>
    <s v="1000 Block of POTRERO AV"/>
    <x v="0"/>
    <d v="1977-04-21T00:00:00"/>
    <d v="1977-11-08T00:00:00"/>
    <x v="61"/>
    <n v="112.83333333333333"/>
  </r>
  <r>
    <n v="178"/>
    <n v="2593"/>
    <x v="9"/>
    <x v="1"/>
    <s v="Express"/>
    <n v="745"/>
    <n v="1383"/>
    <s v="3100 Block of 23RD ST"/>
    <s v="GEARY ST / POWELL ST"/>
    <x v="0"/>
    <d v="2009-01-01T00:00:00"/>
    <d v="2009-01-26T00:00:00"/>
    <x v="11"/>
    <n v="112.83333333333333"/>
  </r>
  <r>
    <n v="202"/>
    <n v="9807"/>
    <x v="2"/>
    <x v="1"/>
    <s v="Express"/>
    <n v="871"/>
    <n v="1274"/>
    <s v="200 Block of HAHN ST"/>
    <s v="600 Block of VALENCIA ST"/>
    <x v="0"/>
    <d v="2001-01-27T00:00:00"/>
    <d v="2001-08-03T00:00:00"/>
    <x v="62"/>
    <n v="112.83333333333333"/>
  </r>
  <r>
    <n v="632"/>
    <n v="2525"/>
    <x v="6"/>
    <x v="0"/>
    <s v="Regular"/>
    <n v="67"/>
    <n v="193"/>
    <s v="CAPP ST / 17TH ST"/>
    <s v="ALEMANY BL / ELLSWORTH ST"/>
    <x v="0"/>
    <d v="1992-08-26T00:00:00"/>
    <d v="1992-12-25T00:00:00"/>
    <x v="63"/>
    <n v="127.26086956521739"/>
  </r>
  <r>
    <n v="990"/>
    <n v="7146"/>
    <x v="9"/>
    <x v="1"/>
    <s v="Regular"/>
    <n v="178"/>
    <n v="646"/>
    <s v="700 Block of BATTERY ST"/>
    <s v="0 Block of MARINA BL"/>
    <x v="0"/>
    <d v="2003-05-18T00:00:00"/>
    <d v="2003-11-28T00:00:00"/>
    <x v="64"/>
    <n v="112.83333333333333"/>
  </r>
  <r>
    <n v="913"/>
    <n v="563"/>
    <x v="2"/>
    <x v="0"/>
    <s v="Express"/>
    <n v="180"/>
    <n v="755"/>
    <s v="5TH ST / MARKET ST"/>
    <s v="MONTGOMERY ST / VALLEJO ST"/>
    <x v="1"/>
    <d v="1974-05-08T00:00:00"/>
    <m/>
    <x v="2"/>
    <n v="0"/>
  </r>
  <r>
    <n v="371"/>
    <n v="7771"/>
    <x v="10"/>
    <x v="0"/>
    <s v="Express"/>
    <n v="280"/>
    <n v="990"/>
    <s v="2400 Block of MISSION ST"/>
    <s v="BEACH ST / TAYLOR ST"/>
    <x v="1"/>
    <d v="1975-07-03T00:00:00"/>
    <m/>
    <x v="2"/>
    <n v="0"/>
  </r>
  <r>
    <n v="514"/>
    <n v="4789"/>
    <x v="7"/>
    <x v="0"/>
    <s v="Express"/>
    <n v="263"/>
    <n v="965"/>
    <s v="TARAVAL ST / 17TH AV"/>
    <s v="EDDY ST / MASON ST"/>
    <x v="1"/>
    <d v="1982-05-18T00:00:00"/>
    <m/>
    <x v="2"/>
    <n v="0"/>
  </r>
  <r>
    <n v="707"/>
    <n v="3221"/>
    <x v="8"/>
    <x v="0"/>
    <s v="Regular"/>
    <n v="187"/>
    <n v="931"/>
    <s v="19TH ST / SHOTWELL ST"/>
    <s v="7TH ST / STEVENSON ST"/>
    <x v="1"/>
    <d v="2007-06-19T00:00:00"/>
    <m/>
    <x v="2"/>
    <n v="0"/>
  </r>
  <r>
    <n v="847"/>
    <n v="8183"/>
    <x v="5"/>
    <x v="1"/>
    <s v="Express"/>
    <n v="906"/>
    <n v="1297"/>
    <s v="2100 Block of MISSION ST"/>
    <s v="1100 Block of FOLSOM ST"/>
    <x v="1"/>
    <d v="1983-04-17T00:00:00"/>
    <m/>
    <x v="2"/>
    <n v="0"/>
  </r>
  <r>
    <n v="815"/>
    <n v="1126"/>
    <x v="0"/>
    <x v="1"/>
    <s v="Regular"/>
    <n v="71"/>
    <n v="130"/>
    <s v="1400 Block of VANDYKE AV"/>
    <s v="EDDY ST / VANNESS AV"/>
    <x v="0"/>
    <d v="2010-01-30T00:00:00"/>
    <d v="2010-03-02T00:00:00"/>
    <x v="65"/>
    <n v="112.83333333333333"/>
  </r>
  <r>
    <n v="928"/>
    <n v="4899"/>
    <x v="7"/>
    <x v="1"/>
    <s v="Express"/>
    <n v="253"/>
    <n v="904"/>
    <s v="800 Block of MARKET ST"/>
    <s v="800 Block of MARKET ST"/>
    <x v="1"/>
    <d v="1973-09-05T00:00:00"/>
    <m/>
    <x v="2"/>
    <n v="0"/>
  </r>
  <r>
    <n v="210"/>
    <n v="4732"/>
    <x v="2"/>
    <x v="1"/>
    <s v="Express"/>
    <n v="591"/>
    <n v="1433"/>
    <s v="300 Block of COLLINGWOOD ST"/>
    <s v="900 Block of MARKET ST"/>
    <x v="1"/>
    <d v="2005-10-23T00:00:00"/>
    <m/>
    <x v="2"/>
    <n v="0"/>
  </r>
  <r>
    <n v="793"/>
    <n v="4103"/>
    <x v="8"/>
    <x v="0"/>
    <s v="Regular"/>
    <n v="399"/>
    <n v="835"/>
    <s v="400 Block of ELLIS ST"/>
    <s v="17TH ST / SHOTWELL ST"/>
    <x v="1"/>
    <d v="1996-07-06T00:00:00"/>
    <m/>
    <x v="2"/>
    <n v="0"/>
  </r>
  <r>
    <n v="298"/>
    <n v="7764"/>
    <x v="7"/>
    <x v="1"/>
    <s v="Regular"/>
    <n v="717"/>
    <n v="1297"/>
    <s v="200 Block of 11TH AV"/>
    <s v="400 Block of TURK ST"/>
    <x v="1"/>
    <d v="1979-05-13T00:00:00"/>
    <m/>
    <x v="2"/>
    <n v="0"/>
  </r>
  <r>
    <n v="941"/>
    <n v="5345"/>
    <x v="4"/>
    <x v="1"/>
    <s v="Regular"/>
    <n v="735"/>
    <n v="1181"/>
    <s v="17TH ST / FOLSOM ST"/>
    <s v="400 Block of BRIGHT ST"/>
    <x v="0"/>
    <d v="2010-07-01T00:00:00"/>
    <d v="2010-08-28T00:00:00"/>
    <x v="66"/>
    <n v="112.83333333333333"/>
  </r>
  <r>
    <n v="731"/>
    <n v="6191"/>
    <x v="7"/>
    <x v="0"/>
    <s v="Express"/>
    <n v="970"/>
    <n v="1242"/>
    <s v="KEITH ST / SHAFTER AV"/>
    <s v="0 Block of SPOFFORD LN"/>
    <x v="1"/>
    <d v="1983-07-05T00:00:00"/>
    <m/>
    <x v="2"/>
    <n v="0"/>
  </r>
  <r>
    <n v="500"/>
    <n v="310"/>
    <x v="10"/>
    <x v="0"/>
    <s v="Regular"/>
    <n v="80"/>
    <n v="236"/>
    <s v="900 Block of LARKIN ST"/>
    <s v="900 Block of STOCKTON ST"/>
    <x v="1"/>
    <d v="1980-07-05T00:00:00"/>
    <m/>
    <x v="2"/>
    <n v="0"/>
  </r>
  <r>
    <n v="142"/>
    <n v="3095"/>
    <x v="10"/>
    <x v="0"/>
    <s v="Express"/>
    <n v="550"/>
    <n v="1171"/>
    <s v="400 Block of TURK ST"/>
    <s v="MADRID ST / RUSSIA AV"/>
    <x v="1"/>
    <d v="1983-08-21T00:00:00"/>
    <m/>
    <x v="2"/>
    <n v="0"/>
  </r>
  <r>
    <n v="787"/>
    <n v="2159"/>
    <x v="10"/>
    <x v="1"/>
    <s v="Express"/>
    <n v="187"/>
    <n v="864"/>
    <s v="0 Block of OFARRELL ST"/>
    <s v="200 Block of TURK ST"/>
    <x v="0"/>
    <d v="2011-03-28T00:00:00"/>
    <d v="2011-06-25T00:00:00"/>
    <x v="67"/>
    <n v="112.83333333333333"/>
  </r>
  <r>
    <n v="749"/>
    <n v="3569"/>
    <x v="8"/>
    <x v="1"/>
    <s v="Express"/>
    <n v="262"/>
    <n v="875"/>
    <s v="0 Block of PAYSON ST"/>
    <s v="0 Block of POWELL ST"/>
    <x v="0"/>
    <d v="2014-04-30T00:00:00"/>
    <d v="2014-07-02T00:00:00"/>
    <x v="28"/>
    <n v="112.83333333333333"/>
  </r>
  <r>
    <n v="304"/>
    <n v="5958"/>
    <x v="4"/>
    <x v="0"/>
    <s v="Regular"/>
    <n v="540"/>
    <n v="1172"/>
    <s v="500 Block of STEVENSON ST"/>
    <s v="HYDE ST / TURK ST"/>
    <x v="0"/>
    <d v="2004-03-20T00:00:00"/>
    <d v="2004-09-25T00:00:00"/>
    <x v="68"/>
    <n v="127.26086956521739"/>
  </r>
  <r>
    <n v="30"/>
    <n v="1275"/>
    <x v="5"/>
    <x v="0"/>
    <s v="Regular"/>
    <n v="581"/>
    <n v="1422"/>
    <s v="CALIFORNIA ST / DAVIS ST"/>
    <s v="0 Block of STOCKTON ST"/>
    <x v="0"/>
    <d v="2010-02-19T00:00:00"/>
    <d v="2010-03-09T00:00:00"/>
    <x v="69"/>
    <n v="127.26086956521739"/>
  </r>
  <r>
    <n v="477"/>
    <n v="6357"/>
    <x v="5"/>
    <x v="1"/>
    <s v="Regular"/>
    <n v="840"/>
    <n v="1061"/>
    <s v="400 Block of LEAVENWORTH ST"/>
    <s v="NEWCOMB AV / 3RD ST"/>
    <x v="1"/>
    <d v="1986-09-07T00:00:00"/>
    <m/>
    <x v="2"/>
    <n v="0"/>
  </r>
  <r>
    <n v="52"/>
    <n v="4551"/>
    <x v="7"/>
    <x v="0"/>
    <s v="Express"/>
    <n v="873"/>
    <n v="1199"/>
    <s v="1000 Block of COLUMBUS AV"/>
    <s v="1400 Block of PHELPS ST"/>
    <x v="1"/>
    <d v="2016-05-20T00:00:00"/>
    <m/>
    <x v="2"/>
    <n v="0"/>
  </r>
  <r>
    <n v="73"/>
    <n v="4252"/>
    <x v="2"/>
    <x v="0"/>
    <s v="Express"/>
    <n v="315"/>
    <n v="937"/>
    <s v="800 Block of BRYANT ST"/>
    <s v="3800 Block of 24TH ST"/>
    <x v="1"/>
    <d v="1993-03-06T00:00:00"/>
    <m/>
    <x v="2"/>
    <n v="0"/>
  </r>
  <r>
    <n v="691"/>
    <n v="2096"/>
    <x v="6"/>
    <x v="0"/>
    <s v="Regular"/>
    <n v="955"/>
    <n v="1369"/>
    <s v="5TH ST / MISSION ST"/>
    <s v="1500 Block of HAIGHT ST"/>
    <x v="0"/>
    <d v="2012-05-02T00:00:00"/>
    <d v="2012-08-20T00:00:00"/>
    <x v="70"/>
    <n v="127.26086956521739"/>
  </r>
  <r>
    <n v="786"/>
    <n v="5209"/>
    <x v="0"/>
    <x v="1"/>
    <s v="Express"/>
    <n v="372"/>
    <n v="679"/>
    <s v="3600 Block of SACRAMENTO ST"/>
    <s v="SCOTT ST / CHESTNUT ST"/>
    <x v="0"/>
    <d v="1976-06-06T00:00:00"/>
    <d v="1976-08-31T00:00:00"/>
    <x v="4"/>
    <n v="112.83333333333333"/>
  </r>
  <r>
    <n v="68"/>
    <n v="9271"/>
    <x v="10"/>
    <x v="0"/>
    <s v="Express"/>
    <n v="182"/>
    <n v="726"/>
    <s v="1700 Block of FULTON ST"/>
    <s v="300 Block of HAIGHT ST"/>
    <x v="1"/>
    <d v="2004-07-30T00:00:00"/>
    <m/>
    <x v="2"/>
    <n v="0"/>
  </r>
  <r>
    <n v="630"/>
    <n v="6772"/>
    <x v="7"/>
    <x v="0"/>
    <s v="Regular"/>
    <n v="868"/>
    <n v="1320"/>
    <s v="3300 Block of BALBOA ST"/>
    <s v="300 Block of ELLIS ST"/>
    <x v="0"/>
    <d v="2009-02-23T00:00:00"/>
    <d v="2009-09-29T00:00:00"/>
    <x v="71"/>
    <n v="127.26086956521739"/>
  </r>
  <r>
    <n v="357"/>
    <n v="4628"/>
    <x v="0"/>
    <x v="1"/>
    <s v="Express"/>
    <n v="777"/>
    <n v="1113"/>
    <s v="200 Block of KING ST"/>
    <s v="0 Block of FUENTE AV"/>
    <x v="1"/>
    <d v="1990-10-11T00:00:00"/>
    <m/>
    <x v="2"/>
    <n v="0"/>
  </r>
  <r>
    <n v="455"/>
    <n v="3853"/>
    <x v="9"/>
    <x v="1"/>
    <s v="Regular"/>
    <n v="172"/>
    <n v="580"/>
    <s v="LASALLE AV / PHELPS ST"/>
    <s v="2000 Block of MISSION ST"/>
    <x v="1"/>
    <d v="2011-10-08T00:00:00"/>
    <m/>
    <x v="2"/>
    <n v="0"/>
  </r>
  <r>
    <n v="947"/>
    <n v="515"/>
    <x v="5"/>
    <x v="1"/>
    <s v="Express"/>
    <n v="665"/>
    <n v="1257"/>
    <s v="3300 Block of 22ND ST"/>
    <s v="CALIFORNIA ST / POLK ST"/>
    <x v="0"/>
    <d v="1987-01-15T00:00:00"/>
    <d v="1987-04-30T00:00:00"/>
    <x v="47"/>
    <n v="112.83333333333333"/>
  </r>
  <r>
    <n v="589"/>
    <n v="7513"/>
    <x v="10"/>
    <x v="1"/>
    <s v="Express"/>
    <n v="516"/>
    <n v="1084"/>
    <s v="16TH ST / MISSOURI ST"/>
    <s v="200 Block of HARKNESS AV"/>
    <x v="1"/>
    <d v="1971-02-06T00:00:00"/>
    <m/>
    <x v="2"/>
    <n v="0"/>
  </r>
  <r>
    <n v="863"/>
    <n v="9030"/>
    <x v="8"/>
    <x v="1"/>
    <s v="Regular"/>
    <n v="412"/>
    <n v="872"/>
    <s v="WINSTON DR / 19TH AV"/>
    <s v="300 Block of BEALE ST"/>
    <x v="1"/>
    <d v="1975-03-04T00:00:00"/>
    <m/>
    <x v="2"/>
    <n v="0"/>
  </r>
  <r>
    <n v="668"/>
    <n v="2378"/>
    <x v="1"/>
    <x v="0"/>
    <s v="Express"/>
    <n v="938"/>
    <n v="1067"/>
    <s v="2100 Block of 16TH AV"/>
    <s v="5TH ST / MARKET ST"/>
    <x v="0"/>
    <d v="1972-06-10T00:00:00"/>
    <d v="1972-06-16T00:00:00"/>
    <x v="72"/>
    <n v="127.26086956521739"/>
  </r>
  <r>
    <n v="206"/>
    <n v="5894"/>
    <x v="1"/>
    <x v="1"/>
    <s v="Express"/>
    <n v="854"/>
    <n v="1251"/>
    <s v="1900 Block of WASHINGTON ST"/>
    <s v="CALIFORNIA ST / FILLMORE ST"/>
    <x v="1"/>
    <d v="2012-06-25T00:00:00"/>
    <m/>
    <x v="2"/>
    <n v="0"/>
  </r>
  <r>
    <n v="835"/>
    <n v="7587"/>
    <x v="1"/>
    <x v="1"/>
    <s v="Regular"/>
    <n v="638"/>
    <n v="1314"/>
    <s v="MARTIN LUTHER KING JR DR / 9TH AV"/>
    <s v="0 Block of TURK ST"/>
    <x v="1"/>
    <d v="1977-01-05T00:00:00"/>
    <m/>
    <x v="2"/>
    <n v="0"/>
  </r>
  <r>
    <n v="315"/>
    <n v="1424"/>
    <x v="4"/>
    <x v="0"/>
    <s v="Express"/>
    <n v="230"/>
    <n v="638"/>
    <s v="3RD AV / BALBOA ST"/>
    <s v="400 Block of LAKESHORE DR"/>
    <x v="1"/>
    <d v="1995-11-26T00:00:00"/>
    <m/>
    <x v="2"/>
    <n v="0"/>
  </r>
  <r>
    <n v="553"/>
    <n v="5214"/>
    <x v="10"/>
    <x v="0"/>
    <s v="Regular"/>
    <n v="245"/>
    <n v="611"/>
    <s v="3800 Block of MISSION ST"/>
    <s v="100 Block of PAGE ST"/>
    <x v="1"/>
    <d v="1995-07-26T00:00:00"/>
    <m/>
    <x v="2"/>
    <n v="0"/>
  </r>
  <r>
    <n v="861"/>
    <n v="8249"/>
    <x v="1"/>
    <x v="1"/>
    <s v="Regular"/>
    <n v="916"/>
    <n v="1255"/>
    <s v="500 Block of JOHNFKENNEDY DR"/>
    <s v="VALLEJO ST / KEARNY ST"/>
    <x v="0"/>
    <d v="1996-02-09T00:00:00"/>
    <d v="1996-09-13T00:00:00"/>
    <x v="73"/>
    <n v="112.83333333333333"/>
  </r>
  <r>
    <n v="279"/>
    <n v="3172"/>
    <x v="9"/>
    <x v="1"/>
    <s v="Regular"/>
    <n v="84"/>
    <n v="464"/>
    <s v="800 Block of MARKET ST"/>
    <s v="1500 Block of SLOAT BL"/>
    <x v="1"/>
    <d v="2016-03-18T00:00:00"/>
    <m/>
    <x v="2"/>
    <n v="0"/>
  </r>
  <r>
    <n v="75"/>
    <n v="5489"/>
    <x v="5"/>
    <x v="0"/>
    <s v="Regular"/>
    <n v="869"/>
    <n v="1317"/>
    <s v="100 Block of POWELL ST"/>
    <s v="GOLDEN GATE AV / LEAVENWORTH ST"/>
    <x v="0"/>
    <d v="2002-05-28T00:00:00"/>
    <d v="2002-09-08T00:00:00"/>
    <x v="14"/>
    <n v="127.26086956521739"/>
  </r>
  <r>
    <n v="895"/>
    <n v="2037"/>
    <x v="10"/>
    <x v="1"/>
    <s v="Express"/>
    <n v="271"/>
    <n v="704"/>
    <s v="500 Block of HOWARD ST"/>
    <s v="500 Block of JACKSON ST"/>
    <x v="1"/>
    <d v="2010-03-15T00:00:00"/>
    <m/>
    <x v="2"/>
    <n v="0"/>
  </r>
  <r>
    <n v="792"/>
    <n v="1303"/>
    <x v="10"/>
    <x v="0"/>
    <s v="Regular"/>
    <n v="808"/>
    <n v="1257"/>
    <s v="900 Block of THE EMBARCADERO NORTH ST"/>
    <s v="2500 Block of OCTAVIA ST"/>
    <x v="1"/>
    <d v="2008-09-24T00:00:00"/>
    <m/>
    <x v="2"/>
    <n v="0"/>
  </r>
  <r>
    <n v="191"/>
    <n v="6798"/>
    <x v="2"/>
    <x v="1"/>
    <s v="Express"/>
    <n v="997"/>
    <n v="1382"/>
    <s v="600 Block of GOETTINGEN ST"/>
    <s v="100 Block of 6TH ST"/>
    <x v="0"/>
    <d v="1989-01-03T00:00:00"/>
    <d v="1989-10-17T00:00:00"/>
    <x v="74"/>
    <n v="112.83333333333333"/>
  </r>
  <r>
    <n v="59"/>
    <n v="9917"/>
    <x v="9"/>
    <x v="1"/>
    <s v="Regular"/>
    <n v="329"/>
    <n v="977"/>
    <s v="1000 Block of SUTTER ST"/>
    <s v="800 Block of 3RD ST"/>
    <x v="1"/>
    <d v="1984-04-02T00:00:00"/>
    <m/>
    <x v="2"/>
    <n v="0"/>
  </r>
  <r>
    <n v="748"/>
    <n v="2969"/>
    <x v="2"/>
    <x v="0"/>
    <s v="Regular"/>
    <n v="600"/>
    <n v="1048"/>
    <s v="100 Block of MONTGOMERY ST"/>
    <s v="600 Block of PRENTISS ST"/>
    <x v="1"/>
    <d v="1987-05-07T00:00:00"/>
    <m/>
    <x v="2"/>
    <n v="0"/>
  </r>
  <r>
    <n v="693"/>
    <n v="8737"/>
    <x v="2"/>
    <x v="1"/>
    <s v="Express"/>
    <n v="715"/>
    <n v="1271"/>
    <s v="0 Block of POWELL ST"/>
    <s v="600 Block of VALENCIA ST"/>
    <x v="1"/>
    <d v="1984-01-04T00:00:00"/>
    <m/>
    <x v="2"/>
    <n v="0"/>
  </r>
  <r>
    <n v="955"/>
    <n v="2104"/>
    <x v="2"/>
    <x v="1"/>
    <s v="Express"/>
    <n v="957"/>
    <n v="1007"/>
    <s v="BARTLETT ST / 21ST ST"/>
    <s v="FELL ST / POLK ST"/>
    <x v="0"/>
    <d v="1992-05-10T00:00:00"/>
    <d v="1992-12-27T00:00:00"/>
    <x v="8"/>
    <n v="112.83333333333333"/>
  </r>
  <r>
    <n v="538"/>
    <n v="1702"/>
    <x v="6"/>
    <x v="1"/>
    <s v="Express"/>
    <n v="484"/>
    <n v="863"/>
    <s v="700 Block of MARKET ST"/>
    <s v="700 Block of SWEENY ST"/>
    <x v="1"/>
    <d v="2009-08-07T00:00:00"/>
    <m/>
    <x v="2"/>
    <n v="0"/>
  </r>
  <r>
    <n v="169"/>
    <n v="8933"/>
    <x v="3"/>
    <x v="1"/>
    <s v="Express"/>
    <n v="576"/>
    <n v="1077"/>
    <s v="0 Block of CAMERON WY"/>
    <s v="200 Block of DORE ST"/>
    <x v="0"/>
    <d v="2017-03-17T00:00:00"/>
    <d v="2017-08-24T00:00:00"/>
    <x v="75"/>
    <n v="112.83333333333333"/>
  </r>
  <r>
    <n v="924"/>
    <n v="3624"/>
    <x v="9"/>
    <x v="1"/>
    <s v="Regular"/>
    <n v="606"/>
    <n v="1021"/>
    <s v="FILLMORE ST / OFARRELL ST"/>
    <s v="HAWTHORNE ST / HARRISON ST"/>
    <x v="0"/>
    <d v="2015-01-28T00:00:00"/>
    <d v="2015-03-20T00:00:00"/>
    <x v="76"/>
    <n v="112.83333333333333"/>
  </r>
  <r>
    <n v="579"/>
    <n v="4892"/>
    <x v="2"/>
    <x v="0"/>
    <s v="Express"/>
    <n v="913"/>
    <n v="1385"/>
    <s v="SUTTER ST / LAGUNA ST"/>
    <s v="SOUTH VAN NESS AV / 22ND ST"/>
    <x v="1"/>
    <d v="2016-12-21T00:00:00"/>
    <m/>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1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47" firstHeaderRow="1" firstDataRow="1" firstDataCol="1"/>
  <pivotFields count="9">
    <pivotField showAll="0"/>
    <pivotField showAll="0"/>
    <pivotField showAll="0"/>
    <pivotField dataField="1" showAll="0"/>
    <pivotField showAll="0"/>
    <pivotField showAll="0"/>
    <pivotField axis="axisRow" showAll="0">
      <items count="5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s>
  <rowFields count="1">
    <field x="6"/>
  </rowFields>
  <rowItems count="44">
    <i>
      <x v="1"/>
    </i>
    <i>
      <x v="2"/>
    </i>
    <i>
      <x v="4"/>
    </i>
    <i>
      <x v="5"/>
    </i>
    <i>
      <x v="6"/>
    </i>
    <i>
      <x v="7"/>
    </i>
    <i>
      <x v="9"/>
    </i>
    <i>
      <x v="10"/>
    </i>
    <i>
      <x v="12"/>
    </i>
    <i>
      <x v="13"/>
    </i>
    <i>
      <x v="15"/>
    </i>
    <i>
      <x v="17"/>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AMOUNT" fld="3"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42"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rowHeaderCaption="Shipment Type">
  <location ref="A8:B11" firstHeaderRow="1" firstDataRow="1" firstDataCol="1"/>
  <pivotFields count="2">
    <pivotField name="Shipment Type" axis="axisRow" showAll="0">
      <items count="4">
        <item x="1"/>
        <item x="0"/>
        <item h="1" x="2"/>
        <item t="default"/>
      </items>
    </pivotField>
    <pivotField dataField="1" showAll="0"/>
  </pivotFields>
  <rowFields count="1">
    <field x="0"/>
  </rowFields>
  <rowItems count="3">
    <i>
      <x/>
    </i>
    <i>
      <x v="1"/>
    </i>
    <i t="grand">
      <x/>
    </i>
  </rowItems>
  <colItems count="1">
    <i/>
  </colItems>
  <dataFields count="1">
    <dataField name="Average Shipment Weight" fld="1" subtotal="average" baseField="0" baseItem="0"/>
  </dataFields>
  <chartFormats count="3">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16" firstHeaderRow="1" firstDataRow="1" firstDataCol="1" rowPageCount="2" colPageCount="1"/>
  <pivotFields count="14">
    <pivotField showAll="0"/>
    <pivotField showAll="0"/>
    <pivotField axis="axisRow" showAll="0">
      <items count="12">
        <item x="10"/>
        <item x="8"/>
        <item x="9"/>
        <item x="3"/>
        <item x="5"/>
        <item x="4"/>
        <item x="7"/>
        <item x="0"/>
        <item x="2"/>
        <item x="6"/>
        <item x="1"/>
        <item t="default"/>
      </items>
    </pivotField>
    <pivotField showAll="0"/>
    <pivotField showAll="0"/>
    <pivotField showAll="0"/>
    <pivotField showAll="0"/>
    <pivotField showAll="0"/>
    <pivotField showAll="0"/>
    <pivotField axis="axisPage" multipleItemSelectionAllowed="1" showAll="0">
      <items count="3">
        <item x="0"/>
        <item h="1" x="1"/>
        <item t="default"/>
      </items>
    </pivotField>
    <pivotField numFmtId="14" showAll="0"/>
    <pivotField showAll="0"/>
    <pivotField axis="axisPage" dataField="1" multipleItemSelectionAllowed="1" showAll="0">
      <items count="94">
        <item x="2"/>
        <item x="56"/>
        <item x="53"/>
        <item m="1" x="78"/>
        <item x="44"/>
        <item x="38"/>
        <item x="72"/>
        <item m="1" x="77"/>
        <item m="1" x="82"/>
        <item x="21"/>
        <item m="1" x="92"/>
        <item m="1" x="84"/>
        <item m="1" x="89"/>
        <item m="1" x="81"/>
        <item x="24"/>
        <item m="1" x="91"/>
        <item m="1" x="87"/>
        <item x="69"/>
        <item x="12"/>
        <item m="1" x="88"/>
        <item x="36"/>
        <item m="1" x="80"/>
        <item m="1" x="90"/>
        <item m="1" x="85"/>
        <item x="11"/>
        <item x="1"/>
        <item m="1" x="86"/>
        <item m="1" x="83"/>
        <item m="1" x="79"/>
        <item x="20"/>
        <item x="0"/>
        <item x="3"/>
        <item x="4"/>
        <item x="5"/>
        <item x="6"/>
        <item x="7"/>
        <item x="8"/>
        <item x="9"/>
        <item x="10"/>
        <item x="13"/>
        <item x="14"/>
        <item x="15"/>
        <item x="16"/>
        <item x="17"/>
        <item x="18"/>
        <item x="19"/>
        <item x="22"/>
        <item x="23"/>
        <item x="25"/>
        <item x="26"/>
        <item x="27"/>
        <item x="28"/>
        <item x="29"/>
        <item x="30"/>
        <item x="31"/>
        <item x="32"/>
        <item x="33"/>
        <item x="34"/>
        <item x="35"/>
        <item x="37"/>
        <item x="39"/>
        <item x="40"/>
        <item x="41"/>
        <item x="42"/>
        <item x="43"/>
        <item x="45"/>
        <item x="46"/>
        <item x="47"/>
        <item x="48"/>
        <item x="49"/>
        <item x="50"/>
        <item x="51"/>
        <item x="52"/>
        <item x="54"/>
        <item x="55"/>
        <item x="57"/>
        <item x="58"/>
        <item x="59"/>
        <item x="60"/>
        <item x="61"/>
        <item x="62"/>
        <item x="63"/>
        <item x="64"/>
        <item x="65"/>
        <item x="66"/>
        <item x="67"/>
        <item x="68"/>
        <item x="70"/>
        <item x="71"/>
        <item x="73"/>
        <item x="74"/>
        <item x="75"/>
        <item x="76"/>
        <item t="default"/>
      </items>
    </pivotField>
    <pivotField showAll="0" defaultSubtotal="0"/>
  </pivotFields>
  <rowFields count="1">
    <field x="2"/>
  </rowFields>
  <rowItems count="12">
    <i>
      <x/>
    </i>
    <i>
      <x v="1"/>
    </i>
    <i>
      <x v="2"/>
    </i>
    <i>
      <x v="3"/>
    </i>
    <i>
      <x v="4"/>
    </i>
    <i>
      <x v="5"/>
    </i>
    <i>
      <x v="6"/>
    </i>
    <i>
      <x v="7"/>
    </i>
    <i>
      <x v="8"/>
    </i>
    <i>
      <x v="9"/>
    </i>
    <i>
      <x v="10"/>
    </i>
    <i t="grand">
      <x/>
    </i>
  </rowItems>
  <colItems count="1">
    <i/>
  </colItems>
  <pageFields count="2">
    <pageField fld="12" hier="-1"/>
    <pageField fld="9" hier="-1"/>
  </pageFields>
  <dataFields count="1">
    <dataField name="Average of DELIVERY_DAYS" fld="12" subtotal="average" baseField="2"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4:E7" firstHeaderRow="1" firstDataRow="1" firstDataCol="1" rowPageCount="2" colPageCount="1"/>
  <pivotFields count="14">
    <pivotField showAll="0"/>
    <pivotField showAll="0"/>
    <pivotField showAll="0"/>
    <pivotField axis="axisRow" showAll="0">
      <items count="3">
        <item x="0"/>
        <item x="1"/>
        <item t="default"/>
      </items>
    </pivotField>
    <pivotField showAll="0"/>
    <pivotField showAll="0"/>
    <pivotField showAll="0"/>
    <pivotField showAll="0"/>
    <pivotField showAll="0"/>
    <pivotField axis="axisPage" multipleItemSelectionAllowed="1" showAll="0">
      <items count="3">
        <item x="0"/>
        <item h="1" x="1"/>
        <item t="default"/>
      </items>
    </pivotField>
    <pivotField numFmtId="14" showAll="0"/>
    <pivotField showAll="0"/>
    <pivotField axis="axisPage" dataField="1" multipleItemSelectionAllowed="1" showAll="0">
      <items count="94">
        <item x="2"/>
        <item x="56"/>
        <item x="53"/>
        <item m="1" x="78"/>
        <item x="44"/>
        <item x="38"/>
        <item x="72"/>
        <item m="1" x="77"/>
        <item m="1" x="82"/>
        <item x="21"/>
        <item m="1" x="92"/>
        <item m="1" x="84"/>
        <item m="1" x="89"/>
        <item m="1" x="81"/>
        <item x="24"/>
        <item m="1" x="91"/>
        <item m="1" x="87"/>
        <item x="69"/>
        <item x="12"/>
        <item m="1" x="88"/>
        <item x="36"/>
        <item m="1" x="80"/>
        <item m="1" x="90"/>
        <item m="1" x="85"/>
        <item x="11"/>
        <item x="1"/>
        <item m="1" x="86"/>
        <item m="1" x="83"/>
        <item m="1" x="79"/>
        <item x="20"/>
        <item x="0"/>
        <item x="3"/>
        <item x="4"/>
        <item x="5"/>
        <item x="6"/>
        <item x="7"/>
        <item x="8"/>
        <item x="9"/>
        <item x="10"/>
        <item x="13"/>
        <item x="14"/>
        <item x="15"/>
        <item x="16"/>
        <item x="17"/>
        <item x="18"/>
        <item x="19"/>
        <item x="22"/>
        <item x="23"/>
        <item x="25"/>
        <item x="26"/>
        <item x="27"/>
        <item x="28"/>
        <item x="29"/>
        <item x="30"/>
        <item x="31"/>
        <item x="32"/>
        <item x="33"/>
        <item x="34"/>
        <item x="35"/>
        <item x="37"/>
        <item x="39"/>
        <item x="40"/>
        <item x="41"/>
        <item x="42"/>
        <item x="43"/>
        <item x="45"/>
        <item x="46"/>
        <item x="47"/>
        <item x="48"/>
        <item x="49"/>
        <item x="50"/>
        <item x="51"/>
        <item x="52"/>
        <item x="54"/>
        <item x="55"/>
        <item x="57"/>
        <item x="58"/>
        <item x="59"/>
        <item x="60"/>
        <item x="61"/>
        <item x="62"/>
        <item x="63"/>
        <item x="64"/>
        <item x="65"/>
        <item x="66"/>
        <item x="67"/>
        <item x="68"/>
        <item x="70"/>
        <item x="71"/>
        <item x="73"/>
        <item x="74"/>
        <item x="75"/>
        <item x="76"/>
        <item t="default"/>
      </items>
    </pivotField>
    <pivotField showAll="0" defaultSubtotal="0"/>
  </pivotFields>
  <rowFields count="1">
    <field x="3"/>
  </rowFields>
  <rowItems count="3">
    <i>
      <x/>
    </i>
    <i>
      <x v="1"/>
    </i>
    <i t="grand">
      <x/>
    </i>
  </rowItems>
  <colItems count="1">
    <i/>
  </colItems>
  <pageFields count="2">
    <pageField fld="12" hier="-1"/>
    <pageField fld="9" hier="-1"/>
  </pageFields>
  <dataFields count="1">
    <dataField name="Average of DELIVERY_DAYS" fld="12"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1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6:G44" firstHeaderRow="1" firstDataRow="1" firstDataCol="1"/>
  <pivotFields count="16">
    <pivotField showAll="0"/>
    <pivotField showAll="0"/>
    <pivotField axis="axisRow" showAll="0">
      <items count="28">
        <item x="18"/>
        <item x="17"/>
        <item x="4"/>
        <item x="22"/>
        <item x="1"/>
        <item x="19"/>
        <item x="26"/>
        <item x="21"/>
        <item x="25"/>
        <item x="23"/>
        <item x="11"/>
        <item x="6"/>
        <item x="9"/>
        <item x="14"/>
        <item x="13"/>
        <item x="15"/>
        <item x="0"/>
        <item x="24"/>
        <item x="7"/>
        <item x="8"/>
        <item x="20"/>
        <item x="5"/>
        <item x="16"/>
        <item x="12"/>
        <item x="2"/>
        <item x="10"/>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Average of SH_CHARGES" fld="1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1" firstHeaderRow="1" firstDataRow="1" firstDataCol="1"/>
  <pivotFields count="16">
    <pivotField showAll="0"/>
    <pivotField showAll="0"/>
    <pivotField axis="axisRow" showAll="0" sortType="descending">
      <items count="28">
        <item x="3"/>
        <item x="10"/>
        <item x="2"/>
        <item x="12"/>
        <item x="16"/>
        <item x="5"/>
        <item x="20"/>
        <item x="8"/>
        <item x="7"/>
        <item x="24"/>
        <item x="0"/>
        <item x="15"/>
        <item x="13"/>
        <item x="14"/>
        <item x="9"/>
        <item x="6"/>
        <item x="11"/>
        <item x="23"/>
        <item x="25"/>
        <item x="21"/>
        <item x="26"/>
        <item x="19"/>
        <item x="1"/>
        <item x="22"/>
        <item x="4"/>
        <item x="17"/>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28">
    <i>
      <x v="15"/>
    </i>
    <i>
      <x v="16"/>
    </i>
    <i>
      <x v="6"/>
    </i>
    <i>
      <x v="10"/>
    </i>
    <i>
      <x v="20"/>
    </i>
    <i>
      <x v="7"/>
    </i>
    <i>
      <x v="4"/>
    </i>
    <i>
      <x v="9"/>
    </i>
    <i>
      <x v="19"/>
    </i>
    <i>
      <x v="5"/>
    </i>
    <i>
      <x v="2"/>
    </i>
    <i>
      <x v="21"/>
    </i>
    <i>
      <x/>
    </i>
    <i>
      <x v="18"/>
    </i>
    <i>
      <x v="13"/>
    </i>
    <i>
      <x v="26"/>
    </i>
    <i>
      <x v="11"/>
    </i>
    <i>
      <x v="22"/>
    </i>
    <i>
      <x v="12"/>
    </i>
    <i>
      <x v="1"/>
    </i>
    <i>
      <x v="3"/>
    </i>
    <i>
      <x v="23"/>
    </i>
    <i>
      <x v="8"/>
    </i>
    <i>
      <x v="25"/>
    </i>
    <i>
      <x v="14"/>
    </i>
    <i>
      <x v="17"/>
    </i>
    <i>
      <x v="24"/>
    </i>
    <i t="grand">
      <x/>
    </i>
  </rowItems>
  <colItems count="1">
    <i/>
  </colItems>
  <dataFields count="1">
    <dataField name="Average of SH_CHARGES" fld="13" subtotal="average" baseField="2" baseItem="0"/>
  </dataFields>
  <formats count="1">
    <format dxfId="90">
      <pivotArea collapsedLevelsAreSubtotals="1" fieldPosition="0">
        <references count="1">
          <reference field="2" count="1">
            <x v="4"/>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1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H1:I5" firstHeaderRow="1" firstDataRow="1" firstDataCol="1"/>
  <pivotFields count="9">
    <pivotField dataField="1" showAll="0"/>
    <pivotField showAll="0"/>
    <pivotField showAll="0"/>
    <pivotField showAll="0"/>
    <pivotField axis="axisRow" showAll="0">
      <items count="4">
        <item x="0"/>
        <item x="2"/>
        <item x="1"/>
        <item t="default"/>
      </items>
    </pivotField>
    <pivotField showAll="0"/>
    <pivotField showAll="0"/>
    <pivotField numFmtId="14" showAll="0"/>
    <pivotField numFmtId="14" showAll="0"/>
  </pivotFields>
  <rowFields count="1">
    <field x="4"/>
  </rowFields>
  <rowItems count="4">
    <i>
      <x/>
    </i>
    <i>
      <x v="1"/>
    </i>
    <i>
      <x v="2"/>
    </i>
    <i t="grand">
      <x/>
    </i>
  </rowItems>
  <colItems count="1">
    <i/>
  </colItems>
  <dataFields count="1">
    <dataField name="Count of C_ID" fld="0" subtotal="count" baseField="4" baseItem="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1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8:B12" firstHeaderRow="1" firstDataRow="1" firstDataCol="1"/>
  <pivotFields count="9">
    <pivotField dataField="1" showAll="0"/>
    <pivotField showAll="0"/>
    <pivotField showAll="0"/>
    <pivotField showAll="0"/>
    <pivotField axis="axisRow" showAll="0">
      <items count="4">
        <item x="0"/>
        <item x="2"/>
        <item x="1"/>
        <item t="default"/>
      </items>
    </pivotField>
    <pivotField showAll="0"/>
    <pivotField showAll="0"/>
    <pivotField numFmtId="14" showAll="0"/>
    <pivotField numFmtId="14" showAll="0"/>
  </pivotFields>
  <rowFields count="1">
    <field x="4"/>
  </rowFields>
  <rowItems count="4">
    <i>
      <x/>
    </i>
    <i>
      <x v="1"/>
    </i>
    <i>
      <x v="2"/>
    </i>
    <i t="grand">
      <x/>
    </i>
  </rowItems>
  <colItems count="1">
    <i/>
  </colItems>
  <dataFields count="1">
    <dataField name="Count of C_ID" fld="0" subtotal="count" baseField="0" baseItem="514842336"/>
  </dataFields>
  <chartFormats count="4">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4" count="1" selected="0">
            <x v="0"/>
          </reference>
        </references>
      </pivotArea>
    </chartFormat>
    <chartFormat chart="3" format="13">
      <pivotArea type="data" outline="0" fieldPosition="0">
        <references count="2">
          <reference field="4294967294" count="1" selected="0">
            <x v="0"/>
          </reference>
          <reference field="4" count="1" selected="0">
            <x v="1"/>
          </reference>
        </references>
      </pivotArea>
    </chartFormat>
    <chartFormat chart="3" format="14">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1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C4" firstHeaderRow="0" firstDataRow="1" firstDataCol="1"/>
  <pivotFields count="13">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 showAll="0"/>
    <pivotField showAll="0" defaultSubtotal="0"/>
  </pivotFields>
  <rowFields count="1">
    <field x="4"/>
  </rowFields>
  <rowItems count="3">
    <i>
      <x/>
    </i>
    <i>
      <x v="1"/>
    </i>
    <i t="grand">
      <x/>
    </i>
  </rowItems>
  <colFields count="1">
    <field x="-2"/>
  </colFields>
  <colItems count="2">
    <i>
      <x/>
    </i>
    <i i="1">
      <x v="1"/>
    </i>
  </colItems>
  <dataFields count="2">
    <dataField name="Sum of SH_CHARGES" fld="6" baseField="0" baseItem="0"/>
    <dataField name="Count of SH_CHARGES2" fld="6"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queryTableFields count="9">
      <queryTableField id="1" name="C_ID" tableColumnId="1"/>
      <queryTableField id="2" name="M_ID" tableColumnId="2"/>
      <queryTableField id="3" name="C_NAME" tableColumnId="3"/>
      <queryTableField id="4" name="C_EMAIL_ID" tableColumnId="4"/>
      <queryTableField id="5" name="C_TYPE" tableColumnId="5"/>
      <queryTableField id="6" name="C_ADDR" tableColumnId="6"/>
      <queryTableField id="7" name="C_CONT_NO" tableColumnId="7"/>
      <queryTableField id="8" name="Start_date" tableColumnId="8"/>
      <queryTableField id="9" name="End_date" tableColumnId="9"/>
    </queryTableFields>
  </queryTableRefresh>
</queryTable>
</file>

<file path=xl/queryTables/queryTable10.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17">
    <queryTableFields count="16">
      <queryTableField id="1" name="E_ID" tableColumnId="49"/>
      <queryTableField id="2" name="E_NAME" tableColumnId="50"/>
      <queryTableField id="3" name="E_DESIGNATION" tableColumnId="51"/>
      <queryTableField id="4" name="E_ADDR" tableColumnId="52"/>
      <queryTableField id="5" name="E_BRANCH" tableColumnId="53"/>
      <queryTableField id="6" name="E_CONT_NO" tableColumnId="54"/>
      <queryTableField id="7" name="Shipment_Sh_ID" tableColumnId="55"/>
      <queryTableField id="8" name="Status_Sh_ID" tableColumnId="56"/>
      <queryTableField id="9" name="C_ID" tableColumnId="57"/>
      <queryTableField id="10" name="SH_CONTENT" tableColumnId="58"/>
      <queryTableField id="11" name="SH_DOMAIN" tableColumnId="59"/>
      <queryTableField id="12" name="SER_TYPE" tableColumnId="60"/>
      <queryTableField id="13" name="SH_WEIGHT" tableColumnId="61"/>
      <queryTableField id="14" name="SH_CHARGES" tableColumnId="62"/>
      <queryTableField id="15" name="SR_ADDR" tableColumnId="63"/>
      <queryTableField id="16" name="DS_ADDR" tableColumnId="64"/>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6">
      <queryTableField id="1" name="E_ID" tableColumnId="1"/>
      <queryTableField id="2" name="E_NAME" tableColumnId="2"/>
      <queryTableField id="3" name="E_DESIGNATION" tableColumnId="3"/>
      <queryTableField id="4" name="E_ADDR" tableColumnId="4"/>
      <queryTableField id="5" name="E_BRANCH" tableColumnId="5"/>
      <queryTableField id="6" name="E_CONT_NO" tableColumnId="6"/>
    </queryTable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4">
    <queryTableFields count="3">
      <queryTableField id="1" name="Employee_E_ID" tableColumnId="1"/>
      <queryTableField id="2" name="Shipment_Sh_ID" tableColumnId="2"/>
      <queryTableField id="3" name="Status_Sh_ID" tableColumnId="3"/>
    </queryTableFields>
  </queryTableRefresh>
</queryTable>
</file>

<file path=xl/queryTables/queryTable4.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8" unboundColumnsRight="4">
    <queryTableFields count="7">
      <queryTableField id="1" name="M_ID" tableColumnId="1"/>
      <queryTableField id="2" name="Start_date" tableColumnId="2"/>
      <queryTableField id="3" name="End_date" tableColumnId="3"/>
      <queryTableField id="7" dataBound="0" tableColumnId="4"/>
      <queryTableField id="6" dataBound="0" tableColumnId="5"/>
      <queryTableField id="5" dataBound="0" tableColumnId="6"/>
      <queryTableField id="4" dataBound="0" tableColumnId="7"/>
    </queryTableFields>
  </queryTableRefresh>
</queryTable>
</file>

<file path=xl/queryTables/queryTable5.xml><?xml version="1.0" encoding="utf-8"?>
<queryTable xmlns="http://schemas.openxmlformats.org/spreadsheetml/2006/main" name="ExternalData_1" connectionId="8" autoFormatId="0" applyNumberFormats="0" applyBorderFormats="0" applyFontFormats="1" applyPatternFormats="1" applyAlignmentFormats="0" applyWidthHeightFormats="0">
  <queryTableRefresh preserveSortFilterLayout="0" nextId="10" unboundColumnsRight="2">
    <queryTableFields count="9">
      <queryTableField id="1" name="Payment_ID" tableColumnId="1"/>
      <queryTableField id="2" name="C_ID" tableColumnId="2"/>
      <queryTableField id="3" name="SH_ID" tableColumnId="3"/>
      <queryTableField id="4" name="AMOUNT" tableColumnId="4"/>
      <queryTableField id="5" name="Payment_Status" tableColumnId="5"/>
      <queryTableField id="6" name="Payment_Mode" tableColumnId="6"/>
      <queryTableField id="7" name="Payment_Date" tableColumnId="7"/>
      <queryTableField id="9" dataBound="0" tableColumnId="8"/>
      <queryTableField id="8" dataBound="0" tableColumnId="9"/>
    </queryTableFields>
  </queryTableRefresh>
</queryTable>
</file>

<file path=xl/queryTables/queryTable6.xml><?xml version="1.0" encoding="utf-8"?>
<queryTable xmlns="http://schemas.openxmlformats.org/spreadsheetml/2006/main" name="ExternalData_1" connectionId="9" autoFormatId="0" applyNumberFormats="0" applyBorderFormats="0" applyFontFormats="1" applyPatternFormats="1" applyAlignmentFormats="0" applyWidthHeightFormats="0">
  <queryTableRefresh preserveSortFilterLayout="0" nextId="14" unboundColumnsRight="4">
    <queryTableFields count="13">
      <queryTableField id="1" name="SH_ID" tableColumnId="4"/>
      <queryTableField id="2" name="C_ID" tableColumnId="5"/>
      <queryTableField id="3" name="SH_CONTENT" tableColumnId="6"/>
      <queryTableField id="4" name="SH_DOMAIN" tableColumnId="7"/>
      <queryTableField id="5" name="SER_TYPE" tableColumnId="8"/>
      <queryTableField id="6" name="SH_WEIGHT" tableColumnId="9"/>
      <queryTableField id="7" name="SH_CHARGES" tableColumnId="10"/>
      <queryTableField id="8" name="SR_ADDR" tableColumnId="11"/>
      <queryTableField id="9" name="DS_ADDR" tableColumnId="12"/>
      <queryTableField id="13" dataBound="0" tableColumnId="13"/>
      <queryTableField id="12" dataBound="0" tableColumnId="14"/>
      <queryTableField id="11" dataBound="0" tableColumnId="15"/>
      <queryTableField id="10" dataBound="0" tableColumnId="16"/>
    </queryTableFields>
  </queryTableRefresh>
</queryTable>
</file>

<file path=xl/queryTables/queryTable7.xml><?xml version="1.0" encoding="utf-8"?>
<queryTable xmlns="http://schemas.openxmlformats.org/spreadsheetml/2006/main" name="ExternalData_1" connectionId="10" autoFormatId="0" applyNumberFormats="0" applyBorderFormats="0" applyFontFormats="1" applyPatternFormats="1" applyAlignmentFormats="0" applyWidthHeightFormats="0">
  <queryTableRefresh preserveSortFilterLayout="0" nextId="5">
    <queryTableFields count="4">
      <queryTableField id="1" name="SH_ID" tableColumnId="1"/>
      <queryTableField id="2" name="Current_Status" tableColumnId="2"/>
      <queryTableField id="3" name="Sent_date" tableColumnId="3"/>
      <queryTableField id="4" name="Delivery_date" tableColumnId="4"/>
    </queryTableFields>
  </queryTableRefresh>
</queryTable>
</file>

<file path=xl/queryTables/queryTable8.xml><?xml version="1.0" encoding="utf-8"?>
<queryTable xmlns="http://schemas.openxmlformats.org/spreadsheetml/2006/main" name="ExternalData_1" connectionId="6" autoFormatId="0" applyNumberFormats="0" applyBorderFormats="0" applyFontFormats="1" applyPatternFormats="1" applyAlignmentFormats="0" applyWidthHeightFormats="0">
  <queryTableRefresh preserveSortFilterLayout="0" nextId="12">
    <queryTableFields count="11">
      <queryTableField id="1" name="C_ID" tableColumnId="1"/>
      <queryTableField id="2" name="M_ID" tableColumnId="2"/>
      <queryTableField id="3" name="C_NAME" tableColumnId="3"/>
      <queryTableField id="4" name="C_EMAIL_ID" tableColumnId="4"/>
      <queryTableField id="5" name="C_TYPE" tableColumnId="5"/>
      <queryTableField id="6" name="C_ADDR" tableColumnId="6"/>
      <queryTableField id="7" name="C_CONT_NO" tableColumnId="7"/>
      <queryTableField id="8" name="Start_date" tableColumnId="8"/>
      <queryTableField id="9" name="End_date" tableColumnId="9"/>
      <queryTableField id="10" name="Start_date.1" tableColumnId="10"/>
      <queryTableField id="11" name="End_date.1" tableColumnId="11"/>
    </queryTableFields>
  </queryTableRefresh>
</queryTable>
</file>

<file path=xl/queryTables/queryTable9.xml><?xml version="1.0" encoding="utf-8"?>
<queryTable xmlns="http://schemas.openxmlformats.org/spreadsheetml/2006/main" name="ExternalData_1" connectionId="7" autoFormatId="0" applyNumberFormats="0" applyBorderFormats="0" applyFontFormats="1" applyPatternFormats="1" applyAlignmentFormats="0" applyWidthHeightFormats="0">
  <queryTableRefresh preserveSortFilterLayout="0" nextId="18" unboundColumnsRight="3">
    <queryTableFields count="15">
      <queryTableField id="1" name="SH_ID" tableColumnId="4"/>
      <queryTableField id="2" name="C_ID" tableColumnId="5"/>
      <queryTableField id="3" name="SH_CONTENT" tableColumnId="6"/>
      <queryTableField id="4" name="SH_DOMAIN" tableColumnId="7"/>
      <queryTableField id="5" name="SER_TYPE" tableColumnId="8"/>
      <queryTableField id="6" name="SH_WEIGHT" tableColumnId="9"/>
      <queryTableField id="7" name="SH_CHARGES" tableColumnId="10"/>
      <queryTableField id="8" name="SR_ADDR" tableColumnId="11"/>
      <queryTableField id="9" name="DS_ADDR" tableColumnId="12"/>
      <queryTableField id="10" name="Current_Status" tableColumnId="13"/>
      <queryTableField id="11" name="Sent_date" tableColumnId="14"/>
      <queryTableField id="12" name="Delivery_date" tableColumnId="15"/>
      <queryTableField id="14" dataBound="0" tableColumnId="16"/>
      <queryTableField id="16" dataBound="0" tableColumnId="19"/>
      <queryTableField id="17" dataBound="0"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_DESIGNATION" sourceName="E_DESIGNATION">
  <pivotTables>
    <pivotTable tabId="24" name="PivotTable1"/>
  </pivotTables>
  <data>
    <tabular pivotCacheId="1">
      <items count="27">
        <i x="18" s="1"/>
        <i x="17" s="1"/>
        <i x="4" s="1"/>
        <i x="22" s="1"/>
        <i x="1" s="1"/>
        <i x="19" s="1"/>
        <i x="26" s="1"/>
        <i x="21" s="1"/>
        <i x="25" s="1"/>
        <i x="23" s="1"/>
        <i x="11" s="1"/>
        <i x="6" s="1"/>
        <i x="9" s="1"/>
        <i x="14" s="1"/>
        <i x="13" s="1"/>
        <i x="15" s="1"/>
        <i x="0" s="1"/>
        <i x="24" s="1"/>
        <i x="7" s="1"/>
        <i x="8" s="1"/>
        <i x="20" s="1"/>
        <i x="5" s="1"/>
        <i x="16" s="1"/>
        <i x="12" s="1"/>
        <i x="2" s="1"/>
        <i x="1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_TYPE" sourceName="C_TYPE">
  <pivotTables>
    <pivotTable tabId="30" name="PivotTable7"/>
    <pivotTable tabId="30" name="PivotTable6"/>
  </pivotTables>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_DESIGNATION" cache="Slicer_E_DESIGNATION" caption="E_DESIGNAT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_TYPE" cache="Slicer_C_TYPE" caption="C_TYP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Customer" displayName="Customer" ref="A1:I201" tableType="queryTable" totalsRowShown="0">
  <tableColumns count="9">
    <tableColumn id="1" uniqueName="1" name="C_ID" queryTableFieldId="1" dataDxfId="83"/>
    <tableColumn id="2" uniqueName="2" name="M_ID" queryTableFieldId="2" dataDxfId="82"/>
    <tableColumn id="3" uniqueName="3" name="C_NAME" queryTableFieldId="3" dataDxfId="81"/>
    <tableColumn id="4" uniqueName="4" name="C_EMAIL_ID" queryTableFieldId="4" dataDxfId="80"/>
    <tableColumn id="5" uniqueName="5" name="C_TYPE" queryTableFieldId="5" dataDxfId="79"/>
    <tableColumn id="6" uniqueName="6" name="C_ADDR" queryTableFieldId="6" dataDxfId="78"/>
    <tableColumn id="7" uniqueName="7" name="C_CONT_NO" queryTableFieldId="7" dataDxfId="77"/>
    <tableColumn id="8" uniqueName="8" name="Start_date" queryTableFieldId="8" dataDxfId="76"/>
    <tableColumn id="9" uniqueName="9" name="End_date" queryTableFieldId="9" dataDxfId="75"/>
  </tableColumns>
  <tableStyleInfo showFirstColumn="0" showLastColumn="0" showRowStripes="1" showColumnStripes="0"/>
</table>
</file>

<file path=xl/tables/table10.xml><?xml version="1.0" encoding="utf-8"?>
<table xmlns="http://schemas.openxmlformats.org/spreadsheetml/2006/main" id="10" name="Employee_Details_SHIPMENT" displayName="Employee_Details_SHIPMENT" ref="A1:P201" tableType="queryTable" totalsRowShown="0">
  <tableColumns count="16">
    <tableColumn id="49" uniqueName="49" name="E_ID" queryTableFieldId="1" dataDxfId="21"/>
    <tableColumn id="50" uniqueName="50" name="E_NAME" queryTableFieldId="2" dataDxfId="20"/>
    <tableColumn id="51" uniqueName="51" name="E_DESIGNATION" queryTableFieldId="3" dataDxfId="19"/>
    <tableColumn id="52" uniqueName="52" name="E_ADDR" queryTableFieldId="4" dataDxfId="18"/>
    <tableColumn id="53" uniqueName="53" name="E_BRANCH" queryTableFieldId="5" dataDxfId="17"/>
    <tableColumn id="54" uniqueName="54" name="E_CONT_NO" queryTableFieldId="6" dataDxfId="16"/>
    <tableColumn id="55" uniqueName="55" name="Shipment_Sh_ID" queryTableFieldId="7" dataDxfId="15"/>
    <tableColumn id="56" uniqueName="56" name="Status_Sh_ID" queryTableFieldId="8" dataDxfId="14"/>
    <tableColumn id="57" uniqueName="57" name="C_ID" queryTableFieldId="9" dataDxfId="13"/>
    <tableColumn id="58" uniqueName="58" name="SH_CONTENT" queryTableFieldId="10" dataDxfId="12"/>
    <tableColumn id="59" uniqueName="59" name="SH_DOMAIN" queryTableFieldId="11" dataDxfId="11"/>
    <tableColumn id="60" uniqueName="60" name="SER_TYPE" queryTableFieldId="12" dataDxfId="10"/>
    <tableColumn id="61" uniqueName="61" name="SH_WEIGHT" queryTableFieldId="13" dataDxfId="9"/>
    <tableColumn id="62" uniqueName="62" name="SH_CHARGES" queryTableFieldId="14" dataDxfId="8"/>
    <tableColumn id="63" uniqueName="63" name="SR_ADDR" queryTableFieldId="15" dataDxfId="7"/>
    <tableColumn id="64" uniqueName="64" name="DS_ADDR" queryTableFieldId="16" dataDxfId="6"/>
  </tableColumns>
  <tableStyleInfo name="TableStyleMedium7" showFirstColumn="0" showLastColumn="0" showRowStripes="1" showColumnStripes="0"/>
</table>
</file>

<file path=xl/tables/table2.xml><?xml version="1.0" encoding="utf-8"?>
<table xmlns="http://schemas.openxmlformats.org/spreadsheetml/2006/main" id="2" name="Employee_Details" displayName="Employee_Details" ref="A1:F201" tableType="queryTable" totalsRowShown="0">
  <autoFilter ref="A1:F201"/>
  <tableColumns count="6">
    <tableColumn id="1" uniqueName="1" name="E_ID" queryTableFieldId="1" dataDxfId="74"/>
    <tableColumn id="2" uniqueName="2" name="E_NAME" queryTableFieldId="2" dataDxfId="73"/>
    <tableColumn id="3" uniqueName="3" name="E_DESIGNATION" queryTableFieldId="3" dataDxfId="72"/>
    <tableColumn id="4" uniqueName="4" name="E_ADDR" queryTableFieldId="4" dataDxfId="71"/>
    <tableColumn id="5" uniqueName="5" name="E_BRANCH" queryTableFieldId="5" dataDxfId="70"/>
    <tableColumn id="6" uniqueName="6" name="E_CONT_NO" queryTableFieldId="6" dataDxfId="69"/>
  </tableColumns>
  <tableStyleInfo showFirstColumn="0" showLastColumn="0" showRowStripes="1" showColumnStripes="0"/>
</table>
</file>

<file path=xl/tables/table3.xml><?xml version="1.0" encoding="utf-8"?>
<table xmlns="http://schemas.openxmlformats.org/spreadsheetml/2006/main" id="3" name="employee_manages_shipment" displayName="employee_manages_shipment" ref="A1:C201" tableType="queryTable" totalsRowShown="0">
  <autoFilter ref="A1:C201"/>
  <tableColumns count="3">
    <tableColumn id="1" uniqueName="1" name="Employee_E_ID" queryTableFieldId="1" dataDxfId="68"/>
    <tableColumn id="2" uniqueName="2" name="Shipment_Sh_ID" queryTableFieldId="2" dataDxfId="67"/>
    <tableColumn id="3" uniqueName="3" name="Status_Sh_ID" queryTableFieldId="3" dataDxfId="66"/>
  </tableColumns>
  <tableStyleInfo name="TableStyleMedium7" showFirstColumn="0" showLastColumn="0" showRowStripes="1" showColumnStripes="0"/>
</table>
</file>

<file path=xl/tables/table4.xml><?xml version="1.0" encoding="utf-8"?>
<table xmlns="http://schemas.openxmlformats.org/spreadsheetml/2006/main" id="4" name="Membership" displayName="Membership" ref="A1:G201" tableType="queryTable" totalsRowShown="0">
  <autoFilter ref="A1:G201"/>
  <tableColumns count="7">
    <tableColumn id="1" uniqueName="1" name="M_ID" queryTableFieldId="1" dataDxfId="65"/>
    <tableColumn id="2" uniqueName="2" name="Start_date" queryTableFieldId="2" dataDxfId="64"/>
    <tableColumn id="3" uniqueName="3" name="End_date" queryTableFieldId="3" dataDxfId="63"/>
    <tableColumn id="4" uniqueName="4" name="year" queryTableFieldId="7"/>
    <tableColumn id="5" uniqueName="5" name="month" queryTableFieldId="6" dataDxfId="62"/>
    <tableColumn id="6" uniqueName="6" name="days" queryTableFieldId="5" dataDxfId="61"/>
    <tableColumn id="7" uniqueName="7" name="Column2" queryTableFieldId="4" dataDxfId="60"/>
  </tableColumns>
  <tableStyleInfo showFirstColumn="0" showLastColumn="0" showRowStripes="1" showColumnStripes="0"/>
</table>
</file>

<file path=xl/tables/table5.xml><?xml version="1.0" encoding="utf-8"?>
<table xmlns="http://schemas.openxmlformats.org/spreadsheetml/2006/main" id="5" name="Payment_Details" displayName="Payment_Details" ref="A1:I201" tableType="queryTable" totalsRowShown="0">
  <autoFilter ref="A1:I201"/>
  <tableColumns count="9">
    <tableColumn id="1" uniqueName="1" name="Payment_ID" queryTableFieldId="1" dataDxfId="59"/>
    <tableColumn id="2" uniqueName="2" name="C_ID" queryTableFieldId="2" dataDxfId="58"/>
    <tableColumn id="3" uniqueName="3" name="SH_ID" queryTableFieldId="3" dataDxfId="57"/>
    <tableColumn id="4" uniqueName="4" name="AMOUNT" queryTableFieldId="4" dataDxfId="56"/>
    <tableColumn id="5" uniqueName="5" name="Payment_Status" queryTableFieldId="5" dataDxfId="55"/>
    <tableColumn id="6" uniqueName="6" name="Payment_Mode" queryTableFieldId="6" dataDxfId="54"/>
    <tableColumn id="7" uniqueName="7" name="Payment_Date" queryTableFieldId="7" dataDxfId="53"/>
    <tableColumn id="8" uniqueName="8" name="Payment_category" queryTableFieldId="9"/>
    <tableColumn id="9" uniqueName="9" name="Average_According_To_payment_Mode" queryTableFieldId="8" dataDxfId="52"/>
  </tableColumns>
  <tableStyleInfo showFirstColumn="0" showLastColumn="0" showRowStripes="1" showColumnStripes="0"/>
</table>
</file>

<file path=xl/tables/table6.xml><?xml version="1.0" encoding="utf-8"?>
<table xmlns="http://schemas.openxmlformats.org/spreadsheetml/2006/main" id="6" name="Shipment_Details" displayName="Shipment_Details" ref="A1:M201" tableType="queryTable" totalsRowShown="0">
  <autoFilter ref="A1:M201"/>
  <tableColumns count="13">
    <tableColumn id="4" uniqueName="4" name="SH_ID" queryTableFieldId="1" dataDxfId="51"/>
    <tableColumn id="5" uniqueName="5" name="C_ID" queryTableFieldId="2" dataDxfId="50"/>
    <tableColumn id="6" uniqueName="6" name="SH_CONTENT" queryTableFieldId="3" dataDxfId="49"/>
    <tableColumn id="7" uniqueName="7" name="SH_DOMAIN" queryTableFieldId="4" dataDxfId="48"/>
    <tableColumn id="8" uniqueName="8" name="SER_TYPE" queryTableFieldId="5" dataDxfId="47"/>
    <tableColumn id="9" uniqueName="9" name="SH_WEIGHT" queryTableFieldId="6" dataDxfId="46"/>
    <tableColumn id="10" uniqueName="10" name="SH_CHARGES" queryTableFieldId="7" dataDxfId="45"/>
    <tableColumn id="11" uniqueName="11" name="SR_ADDR" queryTableFieldId="8" dataDxfId="44"/>
    <tableColumn id="12" uniqueName="12" name="DS_ADDR" queryTableFieldId="9" dataDxfId="43"/>
    <tableColumn id="13" uniqueName="13" name="SH_category" queryTableFieldId="13" dataDxfId="42"/>
    <tableColumn id="14" uniqueName="14" name="Sum_OF_weights_sertype_shdomain" queryTableFieldId="12" dataDxfId="41"/>
    <tableColumn id="15" uniqueName="15" name="Sum_OF_Charges_sertype_shdomain2" queryTableFieldId="11" dataDxfId="40"/>
    <tableColumn id="16" uniqueName="16" name="efficincy" queryTableFieldId="10" dataDxfId="39"/>
  </tableColumns>
  <tableStyleInfo showFirstColumn="0" showLastColumn="0" showRowStripes="1" showColumnStripes="0"/>
</table>
</file>

<file path=xl/tables/table7.xml><?xml version="1.0" encoding="utf-8"?>
<table xmlns="http://schemas.openxmlformats.org/spreadsheetml/2006/main" id="7" name="Status" displayName="Status" ref="A1:D201" tableType="queryTable" totalsRowShown="0">
  <autoFilter ref="A1:D201"/>
  <tableColumns count="4">
    <tableColumn id="1" uniqueName="1" name="SH_ID" queryTableFieldId="1" dataDxfId="38"/>
    <tableColumn id="2" uniqueName="2" name="Current_Status" queryTableFieldId="2" dataDxfId="37"/>
    <tableColumn id="3" uniqueName="3" name="Sent_date" queryTableFieldId="3" dataDxfId="36"/>
    <tableColumn id="4" uniqueName="4" name="Delivery_date" queryTableFieldId="4" dataDxfId="35"/>
  </tableColumns>
  <tableStyleInfo showFirstColumn="0" showLastColumn="0" showRowStripes="1" showColumnStripes="0"/>
</table>
</file>

<file path=xl/tables/table8.xml><?xml version="1.0" encoding="utf-8"?>
<table xmlns="http://schemas.openxmlformats.org/spreadsheetml/2006/main" id="8" name="Merge1" displayName="Merge1" ref="A1:K201" tableType="queryTable" totalsRowShown="0">
  <autoFilter ref="A1:K201"/>
  <tableColumns count="11">
    <tableColumn id="1" uniqueName="1" name="C_ID" queryTableFieldId="1" dataDxfId="34"/>
    <tableColumn id="2" uniqueName="2" name="M_ID" queryTableFieldId="2" dataDxfId="33"/>
    <tableColumn id="3" uniqueName="3" name="C_NAME" queryTableFieldId="3" dataDxfId="32"/>
    <tableColumn id="4" uniqueName="4" name="C_EMAIL_ID" queryTableFieldId="4" dataDxfId="31"/>
    <tableColumn id="5" uniqueName="5" name="C_TYPE" queryTableFieldId="5" dataDxfId="30"/>
    <tableColumn id="6" uniqueName="6" name="C_ADDR" queryTableFieldId="6" dataDxfId="29"/>
    <tableColumn id="7" uniqueName="7" name="C_CONT_NO" queryTableFieldId="7" dataDxfId="28"/>
    <tableColumn id="8" uniqueName="8" name="Start_date" queryTableFieldId="8" dataDxfId="27"/>
    <tableColumn id="9" uniqueName="9" name="End_date" queryTableFieldId="9" dataDxfId="26"/>
    <tableColumn id="10" uniqueName="10" name="Start_date.1" queryTableFieldId="10" dataDxfId="25"/>
    <tableColumn id="11" uniqueName="11" name="End_date.1" queryTableFieldId="11" dataDxfId="24"/>
  </tableColumns>
  <tableStyleInfo showFirstColumn="0" showLastColumn="0" showRowStripes="1" showColumnStripes="0"/>
</table>
</file>

<file path=xl/tables/table9.xml><?xml version="1.0" encoding="utf-8"?>
<table xmlns="http://schemas.openxmlformats.org/spreadsheetml/2006/main" id="9" name="Merge2" displayName="Merge2" ref="A1:O201" tableType="queryTable" totalsRowShown="0">
  <autoFilter ref="A1:O201">
    <filterColumn colId="1">
      <customFilters>
        <customFilter operator="notEqual" val=" "/>
      </customFilters>
    </filterColumn>
  </autoFilter>
  <tableColumns count="15">
    <tableColumn id="4" uniqueName="4" name="SH_ID" queryTableFieldId="1"/>
    <tableColumn id="5" uniqueName="5" name="C_ID" queryTableFieldId="2"/>
    <tableColumn id="6" uniqueName="6" name="SH_CONTENT" queryTableFieldId="3"/>
    <tableColumn id="7" uniqueName="7" name="SH_DOMAIN" queryTableFieldId="4"/>
    <tableColumn id="8" uniqueName="8" name="SER_TYPE" queryTableFieldId="5"/>
    <tableColumn id="9" uniqueName="9" name="SH_WEIGHT" queryTableFieldId="6"/>
    <tableColumn id="10" uniqueName="10" name="SH_CHARGES" queryTableFieldId="7"/>
    <tableColumn id="11" uniqueName="11" name="SR_ADDR" queryTableFieldId="8"/>
    <tableColumn id="12" uniqueName="12" name="DS_ADDR" queryTableFieldId="9"/>
    <tableColumn id="13" uniqueName="13" name="Current_Status" queryTableFieldId="10"/>
    <tableColumn id="14" uniqueName="14" name="Sent_date" queryTableFieldId="11" dataDxfId="23"/>
    <tableColumn id="15" uniqueName="15" name="Delivery_date" queryTableFieldId="12" dataDxfId="22"/>
    <tableColumn id="16" uniqueName="16" name="DELIVERY_DAYS" queryTableFieldId="14"/>
    <tableColumn id="19" uniqueName="19" name="Column1" queryTableFieldId="16" dataDxfId="1">
      <calculatedColumnFormula>YEAR(Merge2[[#This Row],[Sent_date]])</calculatedColumnFormula>
    </tableColumn>
    <tableColumn id="20" uniqueName="20" name="Column2" queryTableFieldId="17" dataDxfId="0">
      <calculatedColumnFormula>count</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a:lstStyle/>
      <a:style>
        <a:lnRef idx="2">
          <a:schemeClr val="dk1"/>
        </a:lnRef>
        <a:fillRef idx="1">
          <a:schemeClr val="lt1"/>
        </a:fillRef>
        <a:effectRef idx="0">
          <a:schemeClr val="dk1"/>
        </a:effectRef>
        <a:fontRef idx="minor">
          <a:schemeClr val="dk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1.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1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1"/>
  <sheetViews>
    <sheetView workbookViewId="0">
      <selection sqref="A1:I201"/>
    </sheetView>
  </sheetViews>
  <sheetFormatPr defaultRowHeight="15" x14ac:dyDescent="0.25"/>
  <cols>
    <col min="1" max="1" width="5" bestFit="1" customWidth="1"/>
    <col min="2" max="2" width="5.5703125" bestFit="1" customWidth="1"/>
    <col min="3" max="3" width="11.140625" customWidth="1"/>
    <col min="4" max="4" width="26.85546875" customWidth="1"/>
    <col min="5" max="5" width="14.140625" customWidth="1"/>
    <col min="6" max="6" width="34.7109375" customWidth="1"/>
    <col min="7" max="7" width="12" bestFit="1" customWidth="1"/>
    <col min="8" max="9" width="10.7109375" bestFit="1" customWidth="1"/>
  </cols>
  <sheetData>
    <row r="1" spans="1:9" x14ac:dyDescent="0.25">
      <c r="A1" s="1" t="s">
        <v>0</v>
      </c>
      <c r="B1" s="1" t="s">
        <v>1</v>
      </c>
      <c r="C1" s="1" t="s">
        <v>2</v>
      </c>
      <c r="D1" s="1" t="s">
        <v>3</v>
      </c>
      <c r="E1" s="1" t="s">
        <v>4</v>
      </c>
      <c r="F1" s="1" t="s">
        <v>5</v>
      </c>
      <c r="G1" s="1" t="s">
        <v>6</v>
      </c>
      <c r="H1" s="1" t="s">
        <v>7</v>
      </c>
      <c r="I1" s="1" t="s">
        <v>8</v>
      </c>
    </row>
    <row r="2" spans="1:9" x14ac:dyDescent="0.25">
      <c r="A2" s="1">
        <v>230</v>
      </c>
      <c r="B2" s="1">
        <v>31</v>
      </c>
      <c r="C2" s="1" t="s">
        <v>9</v>
      </c>
      <c r="D2" s="1" t="s">
        <v>10</v>
      </c>
      <c r="E2" s="1" t="s">
        <v>11</v>
      </c>
      <c r="F2" s="1" t="s">
        <v>12</v>
      </c>
      <c r="G2" s="1">
        <v>9961255787</v>
      </c>
      <c r="H2" s="2">
        <v>29164</v>
      </c>
      <c r="I2" s="2">
        <v>30452</v>
      </c>
    </row>
    <row r="3" spans="1:9" x14ac:dyDescent="0.25">
      <c r="A3" s="1">
        <v>3189</v>
      </c>
      <c r="B3" s="1">
        <v>495</v>
      </c>
      <c r="C3" s="1" t="s">
        <v>13</v>
      </c>
      <c r="D3" s="1" t="s">
        <v>14</v>
      </c>
      <c r="E3" s="1" t="s">
        <v>15</v>
      </c>
      <c r="F3" s="1" t="s">
        <v>16</v>
      </c>
      <c r="G3" s="1">
        <v>3555176867</v>
      </c>
      <c r="H3" s="2">
        <v>41908</v>
      </c>
      <c r="I3" s="2">
        <v>49045</v>
      </c>
    </row>
    <row r="4" spans="1:9" x14ac:dyDescent="0.25">
      <c r="A4" s="1">
        <v>2216</v>
      </c>
      <c r="B4" s="1">
        <v>795</v>
      </c>
      <c r="C4" s="1" t="s">
        <v>17</v>
      </c>
      <c r="D4" s="1" t="s">
        <v>18</v>
      </c>
      <c r="E4" s="1" t="s">
        <v>19</v>
      </c>
      <c r="F4" s="1" t="s">
        <v>20</v>
      </c>
      <c r="G4" s="1">
        <v>9835395970</v>
      </c>
      <c r="H4" s="2">
        <v>30612</v>
      </c>
      <c r="I4" s="2">
        <v>37450</v>
      </c>
    </row>
    <row r="5" spans="1:9" x14ac:dyDescent="0.25">
      <c r="A5" s="1">
        <v>1904</v>
      </c>
      <c r="B5" s="1">
        <v>33</v>
      </c>
      <c r="C5" s="1" t="s">
        <v>21</v>
      </c>
      <c r="D5" s="1" t="s">
        <v>22</v>
      </c>
      <c r="E5" s="1" t="s">
        <v>11</v>
      </c>
      <c r="F5" s="1" t="s">
        <v>23</v>
      </c>
      <c r="G5" s="1">
        <v>3881250181</v>
      </c>
      <c r="H5" s="2">
        <v>34491</v>
      </c>
      <c r="I5" s="2">
        <v>41061</v>
      </c>
    </row>
    <row r="6" spans="1:9" x14ac:dyDescent="0.25">
      <c r="A6" s="1">
        <v>7342</v>
      </c>
      <c r="B6" s="1">
        <v>882</v>
      </c>
      <c r="C6" s="1" t="s">
        <v>24</v>
      </c>
      <c r="D6" s="1" t="s">
        <v>25</v>
      </c>
      <c r="E6" s="1" t="s">
        <v>15</v>
      </c>
      <c r="F6" s="1" t="s">
        <v>26</v>
      </c>
      <c r="G6" s="1">
        <v>1507211823</v>
      </c>
      <c r="H6" s="2">
        <v>37044</v>
      </c>
      <c r="I6" s="2">
        <v>41846</v>
      </c>
    </row>
    <row r="7" spans="1:9" x14ac:dyDescent="0.25">
      <c r="A7" s="1">
        <v>7633</v>
      </c>
      <c r="B7" s="1">
        <v>657</v>
      </c>
      <c r="C7" s="1" t="s">
        <v>27</v>
      </c>
      <c r="D7" s="1" t="s">
        <v>28</v>
      </c>
      <c r="E7" s="1" t="s">
        <v>11</v>
      </c>
      <c r="F7" s="1" t="s">
        <v>29</v>
      </c>
      <c r="G7" s="1">
        <v>5612381477</v>
      </c>
      <c r="H7" s="2">
        <v>31583</v>
      </c>
      <c r="I7" s="2">
        <v>38920</v>
      </c>
    </row>
    <row r="8" spans="1:9" x14ac:dyDescent="0.25">
      <c r="A8" s="1">
        <v>2154</v>
      </c>
      <c r="B8" s="1">
        <v>761</v>
      </c>
      <c r="C8" s="1" t="s">
        <v>30</v>
      </c>
      <c r="D8" s="1" t="s">
        <v>31</v>
      </c>
      <c r="E8" s="1" t="s">
        <v>15</v>
      </c>
      <c r="F8" s="1" t="s">
        <v>32</v>
      </c>
      <c r="G8" s="1">
        <v>8094222335</v>
      </c>
      <c r="H8" s="2">
        <v>27099</v>
      </c>
      <c r="I8" s="2">
        <v>29521</v>
      </c>
    </row>
    <row r="9" spans="1:9" x14ac:dyDescent="0.25">
      <c r="A9" s="1">
        <v>5543</v>
      </c>
      <c r="B9" s="1">
        <v>20</v>
      </c>
      <c r="C9" s="1" t="s">
        <v>33</v>
      </c>
      <c r="D9" s="1" t="s">
        <v>34</v>
      </c>
      <c r="E9" s="1" t="s">
        <v>15</v>
      </c>
      <c r="F9" s="1" t="s">
        <v>35</v>
      </c>
      <c r="G9" s="1">
        <v>4133741447</v>
      </c>
      <c r="H9" s="2">
        <v>26261</v>
      </c>
      <c r="I9" s="2">
        <v>31010</v>
      </c>
    </row>
    <row r="10" spans="1:9" x14ac:dyDescent="0.25">
      <c r="A10" s="1">
        <v>2332</v>
      </c>
      <c r="B10" s="1">
        <v>356</v>
      </c>
      <c r="C10" s="1" t="s">
        <v>36</v>
      </c>
      <c r="D10" s="5" t="s">
        <v>37</v>
      </c>
      <c r="E10" s="1" t="s">
        <v>19</v>
      </c>
      <c r="F10" s="1" t="s">
        <v>38</v>
      </c>
      <c r="G10" s="1">
        <v>4399641006</v>
      </c>
      <c r="H10" s="2">
        <v>39964</v>
      </c>
      <c r="I10" s="2">
        <v>41914</v>
      </c>
    </row>
    <row r="11" spans="1:9" x14ac:dyDescent="0.25">
      <c r="A11" s="1">
        <v>4094</v>
      </c>
      <c r="B11" s="1">
        <v>301</v>
      </c>
      <c r="C11" s="1" t="s">
        <v>39</v>
      </c>
      <c r="D11" s="1" t="s">
        <v>40</v>
      </c>
      <c r="E11" s="1" t="s">
        <v>11</v>
      </c>
      <c r="F11" s="1" t="s">
        <v>41</v>
      </c>
      <c r="G11" s="1">
        <v>7077259810</v>
      </c>
      <c r="H11" s="2">
        <v>43183</v>
      </c>
      <c r="I11" s="2">
        <v>49672</v>
      </c>
    </row>
    <row r="12" spans="1:9" x14ac:dyDescent="0.25">
      <c r="A12" s="1">
        <v>3042</v>
      </c>
      <c r="B12" s="1">
        <v>450</v>
      </c>
      <c r="C12" s="1" t="s">
        <v>42</v>
      </c>
      <c r="D12" s="1" t="s">
        <v>43</v>
      </c>
      <c r="E12" s="1" t="s">
        <v>15</v>
      </c>
      <c r="F12" s="1" t="s">
        <v>44</v>
      </c>
      <c r="G12" s="1">
        <v>1634188566</v>
      </c>
      <c r="H12" s="2">
        <v>26914</v>
      </c>
      <c r="I12" s="2">
        <v>30324</v>
      </c>
    </row>
    <row r="13" spans="1:9" x14ac:dyDescent="0.25">
      <c r="A13" s="1">
        <v>2220</v>
      </c>
      <c r="B13" s="1">
        <v>782</v>
      </c>
      <c r="C13" s="1" t="s">
        <v>45</v>
      </c>
      <c r="D13" s="1" t="s">
        <v>46</v>
      </c>
      <c r="E13" s="1" t="s">
        <v>15</v>
      </c>
      <c r="F13" s="1" t="s">
        <v>47</v>
      </c>
      <c r="G13" s="1">
        <v>6963794710</v>
      </c>
      <c r="H13" s="2">
        <v>37161</v>
      </c>
      <c r="I13" s="2">
        <v>41937</v>
      </c>
    </row>
    <row r="14" spans="1:9" x14ac:dyDescent="0.25">
      <c r="A14" s="1">
        <v>4988</v>
      </c>
      <c r="B14" s="1">
        <v>820</v>
      </c>
      <c r="C14" s="1" t="s">
        <v>48</v>
      </c>
      <c r="D14" s="1" t="s">
        <v>49</v>
      </c>
      <c r="E14" s="1" t="s">
        <v>15</v>
      </c>
      <c r="F14" s="1" t="s">
        <v>50</v>
      </c>
      <c r="G14" s="1">
        <v>2644171337</v>
      </c>
      <c r="H14" s="2">
        <v>41028</v>
      </c>
      <c r="I14" s="2">
        <v>45546</v>
      </c>
    </row>
    <row r="15" spans="1:9" x14ac:dyDescent="0.25">
      <c r="A15" s="1">
        <v>175</v>
      </c>
      <c r="B15" s="1">
        <v>316</v>
      </c>
      <c r="C15" s="1" t="s">
        <v>51</v>
      </c>
      <c r="D15" s="1" t="s">
        <v>52</v>
      </c>
      <c r="E15" s="1" t="s">
        <v>15</v>
      </c>
      <c r="F15" s="1" t="s">
        <v>53</v>
      </c>
      <c r="G15" s="1">
        <v>3057896481</v>
      </c>
      <c r="H15" s="2">
        <v>30104</v>
      </c>
      <c r="I15" s="2">
        <v>32121</v>
      </c>
    </row>
    <row r="16" spans="1:9" x14ac:dyDescent="0.25">
      <c r="A16" s="1">
        <v>4233</v>
      </c>
      <c r="B16" s="1">
        <v>945</v>
      </c>
      <c r="C16" s="1" t="s">
        <v>54</v>
      </c>
      <c r="D16" s="1" t="s">
        <v>55</v>
      </c>
      <c r="E16" s="1" t="s">
        <v>11</v>
      </c>
      <c r="F16" s="1" t="s">
        <v>56</v>
      </c>
      <c r="G16" s="1">
        <v>3335480444</v>
      </c>
      <c r="H16" s="2">
        <v>27616</v>
      </c>
      <c r="I16" s="2">
        <v>33380</v>
      </c>
    </row>
    <row r="17" spans="1:9" x14ac:dyDescent="0.25">
      <c r="A17" s="1">
        <v>4351</v>
      </c>
      <c r="B17" s="1">
        <v>174</v>
      </c>
      <c r="C17" s="1" t="s">
        <v>57</v>
      </c>
      <c r="D17" s="1" t="s">
        <v>58</v>
      </c>
      <c r="E17" s="1" t="s">
        <v>11</v>
      </c>
      <c r="F17" s="1" t="s">
        <v>59</v>
      </c>
      <c r="G17" s="1">
        <v>1772719208</v>
      </c>
      <c r="H17" s="2">
        <v>41896</v>
      </c>
      <c r="I17" s="2">
        <v>43760</v>
      </c>
    </row>
    <row r="18" spans="1:9" x14ac:dyDescent="0.25">
      <c r="A18" s="1">
        <v>5578</v>
      </c>
      <c r="B18" s="1">
        <v>634</v>
      </c>
      <c r="C18" s="1" t="s">
        <v>60</v>
      </c>
      <c r="D18" s="1" t="s">
        <v>61</v>
      </c>
      <c r="E18" s="1" t="s">
        <v>15</v>
      </c>
      <c r="F18" s="1" t="s">
        <v>62</v>
      </c>
      <c r="G18" s="1">
        <v>3581081156</v>
      </c>
      <c r="H18" s="2">
        <v>38125</v>
      </c>
      <c r="I18" s="2">
        <v>42624</v>
      </c>
    </row>
    <row r="19" spans="1:9" x14ac:dyDescent="0.25">
      <c r="A19" s="1">
        <v>4523</v>
      </c>
      <c r="B19" s="1">
        <v>456</v>
      </c>
      <c r="C19" s="1" t="s">
        <v>63</v>
      </c>
      <c r="D19" s="1" t="s">
        <v>64</v>
      </c>
      <c r="E19" s="1" t="s">
        <v>15</v>
      </c>
      <c r="F19" s="1" t="s">
        <v>65</v>
      </c>
      <c r="G19" s="1">
        <v>9811567113</v>
      </c>
      <c r="H19" s="2">
        <v>42368</v>
      </c>
      <c r="I19" s="2">
        <v>48934</v>
      </c>
    </row>
    <row r="20" spans="1:9" x14ac:dyDescent="0.25">
      <c r="A20" s="1">
        <v>2972</v>
      </c>
      <c r="B20" s="1">
        <v>0</v>
      </c>
      <c r="C20" s="1" t="s">
        <v>66</v>
      </c>
      <c r="D20" s="1" t="s">
        <v>67</v>
      </c>
      <c r="E20" s="1" t="s">
        <v>15</v>
      </c>
      <c r="F20" s="1" t="s">
        <v>68</v>
      </c>
      <c r="G20" s="1">
        <v>7176117751</v>
      </c>
      <c r="H20" s="2">
        <v>42368</v>
      </c>
      <c r="I20" s="2">
        <v>44088</v>
      </c>
    </row>
    <row r="21" spans="1:9" x14ac:dyDescent="0.25">
      <c r="A21" s="1">
        <v>6153</v>
      </c>
      <c r="B21" s="1">
        <v>186</v>
      </c>
      <c r="C21" s="1" t="s">
        <v>69</v>
      </c>
      <c r="D21" s="1" t="s">
        <v>70</v>
      </c>
      <c r="E21" s="1" t="s">
        <v>19</v>
      </c>
      <c r="F21" s="1" t="s">
        <v>71</v>
      </c>
      <c r="G21" s="1">
        <v>5362454917</v>
      </c>
      <c r="H21" s="2">
        <v>30612</v>
      </c>
      <c r="I21" s="2">
        <v>34471</v>
      </c>
    </row>
    <row r="22" spans="1:9" x14ac:dyDescent="0.25">
      <c r="A22" s="1">
        <v>4852</v>
      </c>
      <c r="B22" s="1">
        <v>596</v>
      </c>
      <c r="C22" s="1" t="s">
        <v>72</v>
      </c>
      <c r="D22" s="1" t="s">
        <v>73</v>
      </c>
      <c r="E22" s="1" t="s">
        <v>11</v>
      </c>
      <c r="F22" s="1" t="s">
        <v>74</v>
      </c>
      <c r="G22" s="1">
        <v>9745073612</v>
      </c>
      <c r="H22" s="2">
        <v>42003</v>
      </c>
      <c r="I22" s="2">
        <v>48009</v>
      </c>
    </row>
    <row r="23" spans="1:9" x14ac:dyDescent="0.25">
      <c r="A23" s="1">
        <v>8106</v>
      </c>
      <c r="B23" s="1">
        <v>245</v>
      </c>
      <c r="C23" s="1" t="s">
        <v>75</v>
      </c>
      <c r="D23" s="1" t="s">
        <v>76</v>
      </c>
      <c r="E23" s="1" t="s">
        <v>19</v>
      </c>
      <c r="F23" s="1" t="s">
        <v>77</v>
      </c>
      <c r="G23" s="1">
        <v>4218762280</v>
      </c>
      <c r="H23" s="2">
        <v>34702</v>
      </c>
      <c r="I23" s="2">
        <v>36783</v>
      </c>
    </row>
    <row r="24" spans="1:9" x14ac:dyDescent="0.25">
      <c r="A24" s="1">
        <v>3917</v>
      </c>
      <c r="B24" s="1">
        <v>17</v>
      </c>
      <c r="C24" s="1" t="s">
        <v>296</v>
      </c>
      <c r="D24" s="1" t="s">
        <v>297</v>
      </c>
      <c r="E24" s="1" t="s">
        <v>11</v>
      </c>
      <c r="F24" s="1" t="s">
        <v>298</v>
      </c>
      <c r="G24" s="1">
        <v>2224750233</v>
      </c>
      <c r="H24" s="2">
        <v>29072</v>
      </c>
      <c r="I24" s="2">
        <v>35280</v>
      </c>
    </row>
    <row r="25" spans="1:9" x14ac:dyDescent="0.25">
      <c r="A25" s="1">
        <v>9377</v>
      </c>
      <c r="B25" s="1">
        <v>48</v>
      </c>
      <c r="C25" s="1" t="s">
        <v>299</v>
      </c>
      <c r="D25" s="1" t="s">
        <v>300</v>
      </c>
      <c r="E25" s="1" t="s">
        <v>11</v>
      </c>
      <c r="F25" s="1" t="s">
        <v>301</v>
      </c>
      <c r="G25" s="1">
        <v>8017236646</v>
      </c>
      <c r="H25" s="2">
        <v>37783</v>
      </c>
      <c r="I25" s="2">
        <v>40253</v>
      </c>
    </row>
    <row r="26" spans="1:9" x14ac:dyDescent="0.25">
      <c r="A26" s="1">
        <v>5387</v>
      </c>
      <c r="B26" s="1">
        <v>457</v>
      </c>
      <c r="C26" s="1" t="s">
        <v>302</v>
      </c>
      <c r="D26" s="1" t="s">
        <v>303</v>
      </c>
      <c r="E26" s="1" t="s">
        <v>19</v>
      </c>
      <c r="F26" s="1" t="s">
        <v>304</v>
      </c>
      <c r="G26" s="1">
        <v>5712616501</v>
      </c>
      <c r="H26" s="2">
        <v>27186</v>
      </c>
      <c r="I26" s="2">
        <v>28042</v>
      </c>
    </row>
    <row r="27" spans="1:9" x14ac:dyDescent="0.25">
      <c r="A27" s="1">
        <v>6513</v>
      </c>
      <c r="B27" s="1">
        <v>944</v>
      </c>
      <c r="C27" s="1" t="s">
        <v>305</v>
      </c>
      <c r="D27" s="1" t="s">
        <v>306</v>
      </c>
      <c r="E27" s="1" t="s">
        <v>19</v>
      </c>
      <c r="F27" s="1" t="s">
        <v>307</v>
      </c>
      <c r="G27" s="1">
        <v>7065731530</v>
      </c>
      <c r="H27" s="2">
        <v>34590</v>
      </c>
      <c r="I27" s="2">
        <v>39192</v>
      </c>
    </row>
    <row r="28" spans="1:9" x14ac:dyDescent="0.25">
      <c r="A28" s="1">
        <v>3965</v>
      </c>
      <c r="B28" s="1">
        <v>516</v>
      </c>
      <c r="C28" s="1" t="s">
        <v>308</v>
      </c>
      <c r="D28" s="1" t="s">
        <v>309</v>
      </c>
      <c r="E28" s="1" t="s">
        <v>19</v>
      </c>
      <c r="F28" s="1" t="s">
        <v>310</v>
      </c>
      <c r="G28" s="1">
        <v>3636499761</v>
      </c>
      <c r="H28" s="2">
        <v>37813</v>
      </c>
      <c r="I28" s="2">
        <v>40269</v>
      </c>
    </row>
    <row r="29" spans="1:9" x14ac:dyDescent="0.25">
      <c r="A29" s="1">
        <v>8893</v>
      </c>
      <c r="B29" s="1">
        <v>847</v>
      </c>
      <c r="C29" s="1" t="s">
        <v>311</v>
      </c>
      <c r="D29" s="1" t="s">
        <v>312</v>
      </c>
      <c r="E29" s="1" t="s">
        <v>19</v>
      </c>
      <c r="F29" s="1" t="s">
        <v>313</v>
      </c>
      <c r="G29" s="1">
        <v>6491626668</v>
      </c>
      <c r="H29" s="2">
        <v>33752</v>
      </c>
      <c r="I29" s="2">
        <v>36913</v>
      </c>
    </row>
    <row r="30" spans="1:9" x14ac:dyDescent="0.25">
      <c r="A30" s="1">
        <v>1897</v>
      </c>
      <c r="B30" s="1">
        <v>504</v>
      </c>
      <c r="C30" s="1" t="s">
        <v>314</v>
      </c>
      <c r="D30" s="1" t="s">
        <v>315</v>
      </c>
      <c r="E30" s="1" t="s">
        <v>15</v>
      </c>
      <c r="F30" s="1" t="s">
        <v>316</v>
      </c>
      <c r="G30" s="1">
        <v>8023324199</v>
      </c>
      <c r="H30" s="2">
        <v>29175</v>
      </c>
      <c r="I30" s="2">
        <v>32461</v>
      </c>
    </row>
    <row r="31" spans="1:9" x14ac:dyDescent="0.25">
      <c r="A31" s="1">
        <v>390</v>
      </c>
      <c r="B31" s="1">
        <v>115</v>
      </c>
      <c r="C31" s="1" t="s">
        <v>317</v>
      </c>
      <c r="D31" s="1" t="s">
        <v>318</v>
      </c>
      <c r="E31" s="1" t="s">
        <v>19</v>
      </c>
      <c r="F31" s="1" t="s">
        <v>319</v>
      </c>
      <c r="G31" s="1">
        <v>6958292565</v>
      </c>
      <c r="H31" s="2">
        <v>40345</v>
      </c>
      <c r="I31" s="2">
        <v>41183</v>
      </c>
    </row>
    <row r="32" spans="1:9" x14ac:dyDescent="0.25">
      <c r="A32" s="1">
        <v>3633</v>
      </c>
      <c r="B32" s="1">
        <v>740</v>
      </c>
      <c r="C32" s="1" t="s">
        <v>320</v>
      </c>
      <c r="D32" s="1" t="s">
        <v>321</v>
      </c>
      <c r="E32" s="1" t="s">
        <v>11</v>
      </c>
      <c r="F32" s="1" t="s">
        <v>322</v>
      </c>
      <c r="G32" s="1">
        <v>3794685776</v>
      </c>
      <c r="H32" s="2">
        <v>26189</v>
      </c>
      <c r="I32" s="2">
        <v>26840</v>
      </c>
    </row>
    <row r="33" spans="1:9" x14ac:dyDescent="0.25">
      <c r="A33" s="1">
        <v>7828</v>
      </c>
      <c r="B33" s="1">
        <v>884</v>
      </c>
      <c r="C33" s="1" t="s">
        <v>323</v>
      </c>
      <c r="D33" s="1" t="s">
        <v>324</v>
      </c>
      <c r="E33" s="1" t="s">
        <v>11</v>
      </c>
      <c r="F33" s="1" t="s">
        <v>325</v>
      </c>
      <c r="G33" s="1">
        <v>1973040699</v>
      </c>
      <c r="H33" s="2">
        <v>34882</v>
      </c>
      <c r="I33" s="2">
        <v>41522</v>
      </c>
    </row>
    <row r="34" spans="1:9" x14ac:dyDescent="0.25">
      <c r="A34" s="1">
        <v>2241</v>
      </c>
      <c r="B34" s="1">
        <v>446</v>
      </c>
      <c r="C34" s="1" t="s">
        <v>106</v>
      </c>
      <c r="D34" s="1" t="s">
        <v>326</v>
      </c>
      <c r="E34" s="1" t="s">
        <v>11</v>
      </c>
      <c r="F34" s="1" t="s">
        <v>327</v>
      </c>
      <c r="G34" s="1">
        <v>4120733093</v>
      </c>
      <c r="H34" s="2">
        <v>35806</v>
      </c>
      <c r="I34" s="2">
        <v>42557</v>
      </c>
    </row>
    <row r="35" spans="1:9" x14ac:dyDescent="0.25">
      <c r="A35" s="1">
        <v>896</v>
      </c>
      <c r="B35" s="1">
        <v>74</v>
      </c>
      <c r="C35" s="1" t="s">
        <v>183</v>
      </c>
      <c r="D35" s="1" t="s">
        <v>328</v>
      </c>
      <c r="E35" s="1" t="s">
        <v>11</v>
      </c>
      <c r="F35" s="1" t="s">
        <v>23</v>
      </c>
      <c r="G35" s="1">
        <v>5785102250</v>
      </c>
      <c r="H35" s="2">
        <v>30200</v>
      </c>
      <c r="I35" s="2">
        <v>37114</v>
      </c>
    </row>
    <row r="36" spans="1:9" x14ac:dyDescent="0.25">
      <c r="A36" s="1">
        <v>6361</v>
      </c>
      <c r="B36" s="1">
        <v>636</v>
      </c>
      <c r="C36" s="1" t="s">
        <v>329</v>
      </c>
      <c r="D36" s="1" t="s">
        <v>330</v>
      </c>
      <c r="E36" s="1" t="s">
        <v>11</v>
      </c>
      <c r="F36" s="1" t="s">
        <v>331</v>
      </c>
      <c r="G36" s="1">
        <v>9235867886</v>
      </c>
      <c r="H36" s="2">
        <v>36289</v>
      </c>
      <c r="I36" s="2">
        <v>38504</v>
      </c>
    </row>
    <row r="37" spans="1:9" x14ac:dyDescent="0.25">
      <c r="A37" s="1">
        <v>6713</v>
      </c>
      <c r="B37" s="1">
        <v>37</v>
      </c>
      <c r="C37" s="1" t="s">
        <v>332</v>
      </c>
      <c r="D37" s="1" t="s">
        <v>333</v>
      </c>
      <c r="E37" s="1" t="s">
        <v>19</v>
      </c>
      <c r="F37" s="1" t="s">
        <v>334</v>
      </c>
      <c r="G37" s="1">
        <v>7134849334</v>
      </c>
      <c r="H37" s="2">
        <v>38247</v>
      </c>
      <c r="I37" s="2">
        <v>45446</v>
      </c>
    </row>
    <row r="38" spans="1:9" x14ac:dyDescent="0.25">
      <c r="A38" s="1">
        <v>4283</v>
      </c>
      <c r="B38" s="1">
        <v>804</v>
      </c>
      <c r="C38" s="1" t="s">
        <v>335</v>
      </c>
      <c r="D38" s="1" t="s">
        <v>336</v>
      </c>
      <c r="E38" s="1" t="s">
        <v>15</v>
      </c>
      <c r="F38" s="1" t="s">
        <v>23</v>
      </c>
      <c r="G38" s="1">
        <v>4751700379</v>
      </c>
      <c r="H38" s="2">
        <v>35666</v>
      </c>
      <c r="I38" s="2">
        <v>40366</v>
      </c>
    </row>
    <row r="39" spans="1:9" x14ac:dyDescent="0.25">
      <c r="A39" s="1">
        <v>9486</v>
      </c>
      <c r="B39" s="1">
        <v>694</v>
      </c>
      <c r="C39" s="1" t="s">
        <v>337</v>
      </c>
      <c r="D39" s="1" t="s">
        <v>338</v>
      </c>
      <c r="E39" s="1" t="s">
        <v>15</v>
      </c>
      <c r="F39" s="1" t="s">
        <v>339</v>
      </c>
      <c r="G39" s="1">
        <v>9430559862</v>
      </c>
      <c r="H39" s="2">
        <v>37775</v>
      </c>
      <c r="I39" s="2">
        <v>41767</v>
      </c>
    </row>
    <row r="40" spans="1:9" x14ac:dyDescent="0.25">
      <c r="A40" s="1">
        <v>308</v>
      </c>
      <c r="B40" s="1">
        <v>198</v>
      </c>
      <c r="C40" s="1" t="s">
        <v>340</v>
      </c>
      <c r="D40" s="1" t="s">
        <v>341</v>
      </c>
      <c r="E40" s="1" t="s">
        <v>19</v>
      </c>
      <c r="F40" s="1" t="s">
        <v>342</v>
      </c>
      <c r="G40" s="1">
        <v>4160161977</v>
      </c>
      <c r="H40" s="2">
        <v>35922</v>
      </c>
      <c r="I40" s="2">
        <v>42733</v>
      </c>
    </row>
    <row r="41" spans="1:9" x14ac:dyDescent="0.25">
      <c r="A41" s="1">
        <v>8927</v>
      </c>
      <c r="B41" s="1">
        <v>576</v>
      </c>
      <c r="C41" s="1" t="s">
        <v>343</v>
      </c>
      <c r="D41" s="1" t="s">
        <v>344</v>
      </c>
      <c r="E41" s="1" t="s">
        <v>15</v>
      </c>
      <c r="F41" s="1" t="s">
        <v>345</v>
      </c>
      <c r="G41" s="1">
        <v>1660494007</v>
      </c>
      <c r="H41" s="2">
        <v>27763</v>
      </c>
      <c r="I41" s="2">
        <v>31305</v>
      </c>
    </row>
    <row r="42" spans="1:9" x14ac:dyDescent="0.25">
      <c r="A42" s="1">
        <v>249</v>
      </c>
      <c r="B42" s="1">
        <v>754</v>
      </c>
      <c r="C42" s="1" t="s">
        <v>51</v>
      </c>
      <c r="D42" s="1" t="s">
        <v>346</v>
      </c>
      <c r="E42" s="1" t="s">
        <v>19</v>
      </c>
      <c r="F42" s="1" t="s">
        <v>347</v>
      </c>
      <c r="G42" s="1">
        <v>2979310129</v>
      </c>
      <c r="H42" s="2">
        <v>40312</v>
      </c>
      <c r="I42" s="2">
        <v>46709</v>
      </c>
    </row>
    <row r="43" spans="1:9" x14ac:dyDescent="0.25">
      <c r="A43" s="1">
        <v>2620</v>
      </c>
      <c r="B43" s="1">
        <v>547</v>
      </c>
      <c r="C43" s="1" t="s">
        <v>348</v>
      </c>
      <c r="D43" s="1" t="s">
        <v>349</v>
      </c>
      <c r="E43" s="1" t="s">
        <v>19</v>
      </c>
      <c r="F43" s="1" t="s">
        <v>350</v>
      </c>
      <c r="G43" s="1">
        <v>1973879566</v>
      </c>
      <c r="H43" s="2">
        <v>38948</v>
      </c>
      <c r="I43" s="2">
        <v>44564</v>
      </c>
    </row>
    <row r="44" spans="1:9" x14ac:dyDescent="0.25">
      <c r="A44" s="1">
        <v>1164</v>
      </c>
      <c r="B44" s="1">
        <v>656</v>
      </c>
      <c r="C44" s="1" t="s">
        <v>351</v>
      </c>
      <c r="D44" s="1" t="s">
        <v>352</v>
      </c>
      <c r="E44" s="1" t="s">
        <v>11</v>
      </c>
      <c r="F44" s="1" t="s">
        <v>353</v>
      </c>
      <c r="G44" s="1">
        <v>7030699598</v>
      </c>
      <c r="H44" s="2">
        <v>30479</v>
      </c>
      <c r="I44" s="2">
        <v>37219</v>
      </c>
    </row>
    <row r="45" spans="1:9" x14ac:dyDescent="0.25">
      <c r="A45" s="1">
        <v>4711</v>
      </c>
      <c r="B45" s="1">
        <v>654</v>
      </c>
      <c r="C45" s="1" t="s">
        <v>354</v>
      </c>
      <c r="D45" s="1" t="s">
        <v>355</v>
      </c>
      <c r="E45" s="1" t="s">
        <v>11</v>
      </c>
      <c r="F45" s="1" t="s">
        <v>356</v>
      </c>
      <c r="G45" s="1">
        <v>2618164744</v>
      </c>
      <c r="H45" s="2">
        <v>35927</v>
      </c>
      <c r="I45" s="2">
        <v>39342</v>
      </c>
    </row>
    <row r="46" spans="1:9" x14ac:dyDescent="0.25">
      <c r="A46" s="1">
        <v>4053</v>
      </c>
      <c r="B46" s="1">
        <v>646</v>
      </c>
      <c r="C46" s="1" t="s">
        <v>357</v>
      </c>
      <c r="D46" s="1" t="s">
        <v>358</v>
      </c>
      <c r="E46" s="1" t="s">
        <v>19</v>
      </c>
      <c r="F46" s="1" t="s">
        <v>359</v>
      </c>
      <c r="G46" s="1">
        <v>6736421797</v>
      </c>
      <c r="H46" s="2">
        <v>41348</v>
      </c>
      <c r="I46" s="2">
        <v>45448</v>
      </c>
    </row>
    <row r="47" spans="1:9" x14ac:dyDescent="0.25">
      <c r="A47" s="1">
        <v>4272</v>
      </c>
      <c r="B47" s="1">
        <v>250</v>
      </c>
      <c r="C47" s="1" t="s">
        <v>360</v>
      </c>
      <c r="D47" s="1" t="s">
        <v>361</v>
      </c>
      <c r="E47" s="1" t="s">
        <v>19</v>
      </c>
      <c r="F47" s="1" t="s">
        <v>362</v>
      </c>
      <c r="G47" s="1">
        <v>5071378297</v>
      </c>
      <c r="H47" s="2">
        <v>41746</v>
      </c>
      <c r="I47" s="2">
        <v>44742</v>
      </c>
    </row>
    <row r="48" spans="1:9" x14ac:dyDescent="0.25">
      <c r="A48" s="1">
        <v>7005</v>
      </c>
      <c r="B48" s="1">
        <v>81</v>
      </c>
      <c r="C48" s="1" t="s">
        <v>363</v>
      </c>
      <c r="D48" s="1" t="s">
        <v>364</v>
      </c>
      <c r="E48" s="1" t="s">
        <v>19</v>
      </c>
      <c r="F48" s="1" t="s">
        <v>365</v>
      </c>
      <c r="G48" s="1">
        <v>3907479910</v>
      </c>
      <c r="H48" s="2">
        <v>26021</v>
      </c>
      <c r="I48" s="2">
        <v>30403</v>
      </c>
    </row>
    <row r="49" spans="1:9" x14ac:dyDescent="0.25">
      <c r="A49" s="1">
        <v>2308</v>
      </c>
      <c r="B49" s="1">
        <v>898</v>
      </c>
      <c r="C49" s="1" t="s">
        <v>366</v>
      </c>
      <c r="D49" s="1" t="s">
        <v>367</v>
      </c>
      <c r="E49" s="1" t="s">
        <v>11</v>
      </c>
      <c r="F49" s="1" t="s">
        <v>368</v>
      </c>
      <c r="G49" s="1">
        <v>8175968796</v>
      </c>
      <c r="H49" s="2">
        <v>29175</v>
      </c>
      <c r="I49" s="2">
        <v>30472</v>
      </c>
    </row>
    <row r="50" spans="1:9" x14ac:dyDescent="0.25">
      <c r="A50" s="1">
        <v>5150</v>
      </c>
      <c r="B50" s="1">
        <v>461</v>
      </c>
      <c r="C50" s="1" t="s">
        <v>369</v>
      </c>
      <c r="D50" s="1" t="s">
        <v>370</v>
      </c>
      <c r="E50" s="1" t="s">
        <v>15</v>
      </c>
      <c r="F50" s="1" t="s">
        <v>371</v>
      </c>
      <c r="G50" s="1">
        <v>2711085992</v>
      </c>
      <c r="H50" s="2">
        <v>42926</v>
      </c>
      <c r="I50" s="2">
        <v>48907</v>
      </c>
    </row>
    <row r="51" spans="1:9" x14ac:dyDescent="0.25">
      <c r="A51" s="1">
        <v>693</v>
      </c>
      <c r="B51" s="1">
        <v>390</v>
      </c>
      <c r="C51" s="1" t="s">
        <v>372</v>
      </c>
      <c r="D51" s="1" t="s">
        <v>373</v>
      </c>
      <c r="E51" s="1" t="s">
        <v>11</v>
      </c>
      <c r="F51" s="1" t="s">
        <v>374</v>
      </c>
      <c r="G51" s="1">
        <v>3457826852</v>
      </c>
      <c r="H51" s="2">
        <v>39331</v>
      </c>
      <c r="I51" s="2">
        <v>44555</v>
      </c>
    </row>
    <row r="52" spans="1:9" x14ac:dyDescent="0.25">
      <c r="A52" s="1">
        <v>9598</v>
      </c>
      <c r="B52" s="1">
        <v>988</v>
      </c>
      <c r="C52" s="1" t="s">
        <v>375</v>
      </c>
      <c r="D52" s="1" t="s">
        <v>376</v>
      </c>
      <c r="E52" s="1" t="s">
        <v>11</v>
      </c>
      <c r="F52" s="1" t="s">
        <v>377</v>
      </c>
      <c r="G52" s="1">
        <v>2858707837</v>
      </c>
      <c r="H52" s="2">
        <v>30950</v>
      </c>
      <c r="I52" s="2">
        <v>31610</v>
      </c>
    </row>
    <row r="53" spans="1:9" x14ac:dyDescent="0.25">
      <c r="A53" s="1">
        <v>8103</v>
      </c>
      <c r="B53" s="1">
        <v>597</v>
      </c>
      <c r="C53" s="1" t="s">
        <v>30</v>
      </c>
      <c r="D53" s="1" t="s">
        <v>378</v>
      </c>
      <c r="E53" s="1" t="s">
        <v>19</v>
      </c>
      <c r="F53" s="1" t="s">
        <v>379</v>
      </c>
      <c r="G53" s="1">
        <v>2065509695</v>
      </c>
      <c r="H53" s="2">
        <v>29072</v>
      </c>
      <c r="I53" s="2">
        <v>33197</v>
      </c>
    </row>
    <row r="54" spans="1:9" x14ac:dyDescent="0.25">
      <c r="A54" s="1">
        <v>8894</v>
      </c>
      <c r="B54" s="1">
        <v>916</v>
      </c>
      <c r="C54" s="1" t="s">
        <v>380</v>
      </c>
      <c r="D54" s="1" t="s">
        <v>381</v>
      </c>
      <c r="E54" s="1" t="s">
        <v>15</v>
      </c>
      <c r="F54" s="1" t="s">
        <v>382</v>
      </c>
      <c r="G54" s="1">
        <v>4133664929</v>
      </c>
      <c r="H54" s="2">
        <v>39964</v>
      </c>
      <c r="I54" s="2">
        <v>44504</v>
      </c>
    </row>
    <row r="55" spans="1:9" x14ac:dyDescent="0.25">
      <c r="A55" s="1">
        <v>114</v>
      </c>
      <c r="B55" s="1">
        <v>135</v>
      </c>
      <c r="C55" s="1" t="s">
        <v>63</v>
      </c>
      <c r="D55" s="1" t="s">
        <v>383</v>
      </c>
      <c r="E55" s="1" t="s">
        <v>11</v>
      </c>
      <c r="F55" s="1" t="s">
        <v>384</v>
      </c>
      <c r="G55" s="1">
        <v>5958159146</v>
      </c>
      <c r="H55" s="2">
        <v>30298</v>
      </c>
      <c r="I55" s="2">
        <v>35154</v>
      </c>
    </row>
    <row r="56" spans="1:9" x14ac:dyDescent="0.25">
      <c r="A56" s="1">
        <v>6546</v>
      </c>
      <c r="B56" s="1">
        <v>262</v>
      </c>
      <c r="C56" s="1" t="s">
        <v>385</v>
      </c>
      <c r="D56" s="1" t="s">
        <v>386</v>
      </c>
      <c r="E56" s="1" t="s">
        <v>15</v>
      </c>
      <c r="F56" s="1" t="s">
        <v>387</v>
      </c>
      <c r="G56" s="1">
        <v>1022633285</v>
      </c>
      <c r="H56" s="2">
        <v>40299</v>
      </c>
      <c r="I56" s="2">
        <v>44142</v>
      </c>
    </row>
    <row r="57" spans="1:9" x14ac:dyDescent="0.25">
      <c r="A57" s="1">
        <v>3571</v>
      </c>
      <c r="B57" s="1">
        <v>844</v>
      </c>
      <c r="C57" s="1" t="s">
        <v>388</v>
      </c>
      <c r="D57" s="1" t="s">
        <v>389</v>
      </c>
      <c r="E57" s="1" t="s">
        <v>19</v>
      </c>
      <c r="F57" s="1" t="s">
        <v>390</v>
      </c>
      <c r="G57" s="1">
        <v>4283361474</v>
      </c>
      <c r="H57" s="2">
        <v>31375</v>
      </c>
      <c r="I57" s="2">
        <v>32024</v>
      </c>
    </row>
    <row r="58" spans="1:9" x14ac:dyDescent="0.25">
      <c r="A58" s="1">
        <v>7316</v>
      </c>
      <c r="B58" s="1">
        <v>169</v>
      </c>
      <c r="C58" s="1" t="s">
        <v>391</v>
      </c>
      <c r="D58" s="1" t="s">
        <v>392</v>
      </c>
      <c r="E58" s="1" t="s">
        <v>19</v>
      </c>
      <c r="F58" s="1" t="s">
        <v>393</v>
      </c>
      <c r="G58" s="1">
        <v>2950413181</v>
      </c>
      <c r="H58" s="2">
        <v>27971</v>
      </c>
      <c r="I58" s="2">
        <v>34846</v>
      </c>
    </row>
    <row r="59" spans="1:9" x14ac:dyDescent="0.25">
      <c r="A59" s="1">
        <v>2478</v>
      </c>
      <c r="B59" s="1">
        <v>671</v>
      </c>
      <c r="C59" s="1" t="s">
        <v>394</v>
      </c>
      <c r="D59" s="1" t="s">
        <v>395</v>
      </c>
      <c r="E59" s="1" t="s">
        <v>11</v>
      </c>
      <c r="F59" s="1" t="s">
        <v>396</v>
      </c>
      <c r="G59" s="1">
        <v>3513023435</v>
      </c>
      <c r="H59" s="2">
        <v>37775</v>
      </c>
      <c r="I59" s="2">
        <v>40119</v>
      </c>
    </row>
    <row r="60" spans="1:9" x14ac:dyDescent="0.25">
      <c r="A60" s="1">
        <v>1215</v>
      </c>
      <c r="B60" s="1">
        <v>353</v>
      </c>
      <c r="C60" s="1" t="s">
        <v>372</v>
      </c>
      <c r="D60" s="1" t="s">
        <v>397</v>
      </c>
      <c r="E60" s="1" t="s">
        <v>11</v>
      </c>
      <c r="F60" s="1" t="s">
        <v>398</v>
      </c>
      <c r="G60" s="1">
        <v>6379672748</v>
      </c>
      <c r="H60" s="2">
        <v>32419</v>
      </c>
      <c r="I60" s="2">
        <v>39518</v>
      </c>
    </row>
    <row r="61" spans="1:9" x14ac:dyDescent="0.25">
      <c r="A61" s="1">
        <v>5402</v>
      </c>
      <c r="B61" s="1">
        <v>776</v>
      </c>
      <c r="C61" s="1" t="s">
        <v>388</v>
      </c>
      <c r="D61" s="1" t="s">
        <v>399</v>
      </c>
      <c r="E61" s="1" t="s">
        <v>19</v>
      </c>
      <c r="F61" s="1" t="s">
        <v>400</v>
      </c>
      <c r="G61" s="1">
        <v>2335838084</v>
      </c>
      <c r="H61" s="2">
        <v>42858</v>
      </c>
      <c r="I61" s="2">
        <v>44214</v>
      </c>
    </row>
    <row r="62" spans="1:9" x14ac:dyDescent="0.25">
      <c r="A62" s="1">
        <v>1647</v>
      </c>
      <c r="B62" s="1">
        <v>205</v>
      </c>
      <c r="C62" s="1" t="s">
        <v>401</v>
      </c>
      <c r="D62" s="1" t="s">
        <v>402</v>
      </c>
      <c r="E62" s="1" t="s">
        <v>11</v>
      </c>
      <c r="F62" s="1" t="s">
        <v>403</v>
      </c>
      <c r="G62" s="1">
        <v>2179414351</v>
      </c>
      <c r="H62" s="2">
        <v>33918</v>
      </c>
      <c r="I62" s="2">
        <v>37102</v>
      </c>
    </row>
    <row r="63" spans="1:9" x14ac:dyDescent="0.25">
      <c r="A63" s="1">
        <v>9423</v>
      </c>
      <c r="B63" s="1">
        <v>705</v>
      </c>
      <c r="C63" s="1" t="s">
        <v>404</v>
      </c>
      <c r="D63" s="1" t="s">
        <v>405</v>
      </c>
      <c r="E63" s="1" t="s">
        <v>19</v>
      </c>
      <c r="F63" s="1" t="s">
        <v>406</v>
      </c>
      <c r="G63" s="1">
        <v>9984833487</v>
      </c>
      <c r="H63" s="2">
        <v>38692</v>
      </c>
      <c r="I63" s="2">
        <v>44323</v>
      </c>
    </row>
    <row r="64" spans="1:9" x14ac:dyDescent="0.25">
      <c r="A64" s="1">
        <v>6404</v>
      </c>
      <c r="B64" s="1">
        <v>10</v>
      </c>
      <c r="C64" s="1" t="s">
        <v>407</v>
      </c>
      <c r="D64" s="1" t="s">
        <v>408</v>
      </c>
      <c r="E64" s="1" t="s">
        <v>11</v>
      </c>
      <c r="F64" s="1" t="s">
        <v>377</v>
      </c>
      <c r="G64" s="1">
        <v>4771182901</v>
      </c>
      <c r="H64" s="2">
        <v>34702</v>
      </c>
      <c r="I64" s="2">
        <v>36802</v>
      </c>
    </row>
    <row r="65" spans="1:9" x14ac:dyDescent="0.25">
      <c r="A65" s="1">
        <v>6767</v>
      </c>
      <c r="B65" s="1">
        <v>195</v>
      </c>
      <c r="C65" s="1" t="s">
        <v>409</v>
      </c>
      <c r="D65" s="1" t="s">
        <v>410</v>
      </c>
      <c r="E65" s="1" t="s">
        <v>15</v>
      </c>
      <c r="F65" s="1" t="s">
        <v>411</v>
      </c>
      <c r="G65" s="1">
        <v>6825096485</v>
      </c>
      <c r="H65" s="2">
        <v>40882</v>
      </c>
      <c r="I65" s="2">
        <v>41117</v>
      </c>
    </row>
    <row r="66" spans="1:9" x14ac:dyDescent="0.25">
      <c r="A66" s="1">
        <v>1278</v>
      </c>
      <c r="B66" s="1">
        <v>136</v>
      </c>
      <c r="C66" s="1" t="s">
        <v>57</v>
      </c>
      <c r="D66" s="1" t="s">
        <v>412</v>
      </c>
      <c r="E66" s="1" t="s">
        <v>15</v>
      </c>
      <c r="F66" s="1" t="s">
        <v>413</v>
      </c>
      <c r="G66" s="1">
        <v>9801474305</v>
      </c>
      <c r="H66" s="2">
        <v>28365</v>
      </c>
      <c r="I66" s="2">
        <v>35317</v>
      </c>
    </row>
    <row r="67" spans="1:9" x14ac:dyDescent="0.25">
      <c r="A67" s="1">
        <v>1334</v>
      </c>
      <c r="B67" s="1">
        <v>500</v>
      </c>
      <c r="C67" s="1" t="s">
        <v>407</v>
      </c>
      <c r="D67" s="1" t="s">
        <v>414</v>
      </c>
      <c r="E67" s="1" t="s">
        <v>11</v>
      </c>
      <c r="F67" s="1" t="s">
        <v>415</v>
      </c>
      <c r="G67" s="1">
        <v>7636788633</v>
      </c>
      <c r="H67" s="2">
        <v>40312</v>
      </c>
      <c r="I67" s="2">
        <v>41125</v>
      </c>
    </row>
    <row r="68" spans="1:9" x14ac:dyDescent="0.25">
      <c r="A68" s="1">
        <v>8887</v>
      </c>
      <c r="B68" s="1">
        <v>969</v>
      </c>
      <c r="C68" s="1" t="s">
        <v>416</v>
      </c>
      <c r="D68" s="1" t="s">
        <v>417</v>
      </c>
      <c r="E68" s="1" t="s">
        <v>19</v>
      </c>
      <c r="F68" s="1" t="s">
        <v>418</v>
      </c>
      <c r="G68" s="1">
        <v>6328420950</v>
      </c>
      <c r="H68" s="2">
        <v>29901</v>
      </c>
      <c r="I68" s="2">
        <v>36594</v>
      </c>
    </row>
    <row r="69" spans="1:9" x14ac:dyDescent="0.25">
      <c r="A69" s="1">
        <v>9858</v>
      </c>
      <c r="B69" s="1">
        <v>817</v>
      </c>
      <c r="C69" s="1" t="s">
        <v>419</v>
      </c>
      <c r="D69" s="1" t="s">
        <v>420</v>
      </c>
      <c r="E69" s="1" t="s">
        <v>15</v>
      </c>
      <c r="F69" s="1" t="s">
        <v>421</v>
      </c>
      <c r="G69" s="1">
        <v>1174341766</v>
      </c>
      <c r="H69" s="2">
        <v>37522</v>
      </c>
      <c r="I69" s="2">
        <v>38801</v>
      </c>
    </row>
    <row r="70" spans="1:9" x14ac:dyDescent="0.25">
      <c r="A70" s="1">
        <v>9636</v>
      </c>
      <c r="B70" s="1">
        <v>833</v>
      </c>
      <c r="C70" s="1" t="s">
        <v>422</v>
      </c>
      <c r="D70" s="1" t="s">
        <v>423</v>
      </c>
      <c r="E70" s="1" t="s">
        <v>15</v>
      </c>
      <c r="F70" s="1" t="s">
        <v>424</v>
      </c>
      <c r="G70" s="1">
        <v>9030541371</v>
      </c>
      <c r="H70" s="2">
        <v>34590</v>
      </c>
      <c r="I70" s="2">
        <v>40297</v>
      </c>
    </row>
    <row r="71" spans="1:9" x14ac:dyDescent="0.25">
      <c r="A71" s="1">
        <v>9943</v>
      </c>
      <c r="B71" s="1">
        <v>221</v>
      </c>
      <c r="C71" s="1" t="s">
        <v>425</v>
      </c>
      <c r="D71" s="1" t="s">
        <v>426</v>
      </c>
      <c r="E71" s="1" t="s">
        <v>11</v>
      </c>
      <c r="F71" s="1" t="s">
        <v>427</v>
      </c>
      <c r="G71" s="1">
        <v>3573904144</v>
      </c>
      <c r="H71" s="2">
        <v>30316</v>
      </c>
      <c r="I71" s="2">
        <v>31268</v>
      </c>
    </row>
    <row r="72" spans="1:9" x14ac:dyDescent="0.25">
      <c r="A72" s="1">
        <v>1246</v>
      </c>
      <c r="B72" s="1">
        <v>77</v>
      </c>
      <c r="C72" s="1" t="s">
        <v>428</v>
      </c>
      <c r="D72" s="1" t="s">
        <v>429</v>
      </c>
      <c r="E72" s="1" t="s">
        <v>19</v>
      </c>
      <c r="F72" s="1" t="s">
        <v>430</v>
      </c>
      <c r="G72" s="1">
        <v>9998350900</v>
      </c>
      <c r="H72" s="2">
        <v>35387</v>
      </c>
      <c r="I72" s="2">
        <v>42482</v>
      </c>
    </row>
    <row r="73" spans="1:9" x14ac:dyDescent="0.25">
      <c r="A73" s="1">
        <v>4527</v>
      </c>
      <c r="B73" s="1">
        <v>800</v>
      </c>
      <c r="C73" s="1" t="s">
        <v>431</v>
      </c>
      <c r="D73" s="1" t="s">
        <v>432</v>
      </c>
      <c r="E73" s="1" t="s">
        <v>15</v>
      </c>
      <c r="F73" s="1" t="s">
        <v>433</v>
      </c>
      <c r="G73" s="1">
        <v>3715864347</v>
      </c>
      <c r="H73" s="2">
        <v>32842</v>
      </c>
      <c r="I73" s="2">
        <v>39978</v>
      </c>
    </row>
    <row r="74" spans="1:9" x14ac:dyDescent="0.25">
      <c r="A74" s="1">
        <v>3782</v>
      </c>
      <c r="B74" s="1">
        <v>146</v>
      </c>
      <c r="C74" s="1" t="s">
        <v>434</v>
      </c>
      <c r="D74" s="1" t="s">
        <v>435</v>
      </c>
      <c r="E74" s="1" t="s">
        <v>19</v>
      </c>
      <c r="F74" s="1" t="s">
        <v>436</v>
      </c>
      <c r="G74" s="1">
        <v>8089653286</v>
      </c>
      <c r="H74" s="2">
        <v>36613</v>
      </c>
      <c r="I74" s="2">
        <v>39002</v>
      </c>
    </row>
    <row r="75" spans="1:9" x14ac:dyDescent="0.25">
      <c r="A75" s="1">
        <v>6225</v>
      </c>
      <c r="B75" s="1">
        <v>531</v>
      </c>
      <c r="C75" s="1" t="s">
        <v>351</v>
      </c>
      <c r="D75" s="1" t="s">
        <v>437</v>
      </c>
      <c r="E75" s="1" t="s">
        <v>11</v>
      </c>
      <c r="F75" s="1" t="s">
        <v>438</v>
      </c>
      <c r="G75" s="1">
        <v>9827842133</v>
      </c>
      <c r="H75" s="2">
        <v>40143</v>
      </c>
      <c r="I75" s="2">
        <v>46708</v>
      </c>
    </row>
    <row r="76" spans="1:9" x14ac:dyDescent="0.25">
      <c r="A76" s="1">
        <v>2257</v>
      </c>
      <c r="B76" s="1">
        <v>503</v>
      </c>
      <c r="C76" s="1" t="s">
        <v>439</v>
      </c>
      <c r="D76" s="1" t="s">
        <v>440</v>
      </c>
      <c r="E76" s="1" t="s">
        <v>19</v>
      </c>
      <c r="F76" s="1" t="s">
        <v>441</v>
      </c>
      <c r="G76" s="1">
        <v>2998991184</v>
      </c>
      <c r="H76" s="2">
        <v>36013</v>
      </c>
      <c r="I76" s="2">
        <v>41934</v>
      </c>
    </row>
    <row r="77" spans="1:9" x14ac:dyDescent="0.25">
      <c r="A77" s="1">
        <v>9177</v>
      </c>
      <c r="B77" s="1">
        <v>19</v>
      </c>
      <c r="C77" s="1" t="s">
        <v>442</v>
      </c>
      <c r="D77" s="1" t="s">
        <v>443</v>
      </c>
      <c r="E77" s="1" t="s">
        <v>15</v>
      </c>
      <c r="F77" s="1" t="s">
        <v>444</v>
      </c>
      <c r="G77" s="1">
        <v>7591554939</v>
      </c>
      <c r="H77" s="2">
        <v>40529</v>
      </c>
      <c r="I77" s="2">
        <v>44199</v>
      </c>
    </row>
    <row r="78" spans="1:9" x14ac:dyDescent="0.25">
      <c r="A78" s="1">
        <v>8703</v>
      </c>
      <c r="B78" s="1">
        <v>897</v>
      </c>
      <c r="C78" s="1" t="s">
        <v>445</v>
      </c>
      <c r="D78" s="1" t="s">
        <v>446</v>
      </c>
      <c r="E78" s="1" t="s">
        <v>11</v>
      </c>
      <c r="F78" s="1" t="s">
        <v>23</v>
      </c>
      <c r="G78" s="1">
        <v>7320532389</v>
      </c>
      <c r="H78" s="2">
        <v>35922</v>
      </c>
      <c r="I78" s="2">
        <v>36252</v>
      </c>
    </row>
    <row r="79" spans="1:9" x14ac:dyDescent="0.25">
      <c r="A79" s="1">
        <v>3514</v>
      </c>
      <c r="B79" s="1">
        <v>703</v>
      </c>
      <c r="C79" s="1" t="s">
        <v>388</v>
      </c>
      <c r="D79" s="1" t="s">
        <v>447</v>
      </c>
      <c r="E79" s="1" t="s">
        <v>15</v>
      </c>
      <c r="F79" s="1" t="s">
        <v>448</v>
      </c>
      <c r="G79" s="1">
        <v>8552082746</v>
      </c>
      <c r="H79" s="2">
        <v>31441</v>
      </c>
      <c r="I79" s="2">
        <v>31780</v>
      </c>
    </row>
    <row r="80" spans="1:9" x14ac:dyDescent="0.25">
      <c r="A80" s="1">
        <v>3089</v>
      </c>
      <c r="B80" s="1">
        <v>249</v>
      </c>
      <c r="C80" s="1" t="s">
        <v>449</v>
      </c>
      <c r="D80" s="1" t="s">
        <v>450</v>
      </c>
      <c r="E80" s="1" t="s">
        <v>11</v>
      </c>
      <c r="F80" s="1" t="s">
        <v>451</v>
      </c>
      <c r="G80" s="1">
        <v>8015529354</v>
      </c>
      <c r="H80" s="2">
        <v>37119</v>
      </c>
      <c r="I80" s="2">
        <v>37384</v>
      </c>
    </row>
    <row r="81" spans="1:9" x14ac:dyDescent="0.25">
      <c r="A81" s="1">
        <v>7253</v>
      </c>
      <c r="B81" s="1">
        <v>360</v>
      </c>
      <c r="C81" s="1" t="s">
        <v>375</v>
      </c>
      <c r="D81" s="1" t="s">
        <v>452</v>
      </c>
      <c r="E81" s="1" t="s">
        <v>11</v>
      </c>
      <c r="F81" s="1" t="s">
        <v>453</v>
      </c>
      <c r="G81" s="1">
        <v>9700239171</v>
      </c>
      <c r="H81" s="2">
        <v>29113</v>
      </c>
      <c r="I81" s="2">
        <v>34515</v>
      </c>
    </row>
    <row r="82" spans="1:9" x14ac:dyDescent="0.25">
      <c r="A82" s="1">
        <v>8786</v>
      </c>
      <c r="B82" s="1">
        <v>327</v>
      </c>
      <c r="C82" s="1" t="s">
        <v>454</v>
      </c>
      <c r="D82" s="1" t="s">
        <v>455</v>
      </c>
      <c r="E82" s="1" t="s">
        <v>11</v>
      </c>
      <c r="F82" s="1" t="s">
        <v>456</v>
      </c>
      <c r="G82" s="1">
        <v>8588987011</v>
      </c>
      <c r="H82" s="2">
        <v>42960</v>
      </c>
      <c r="I82" s="2">
        <v>46401</v>
      </c>
    </row>
    <row r="83" spans="1:9" x14ac:dyDescent="0.25">
      <c r="A83" s="1">
        <v>1211</v>
      </c>
      <c r="B83" s="1">
        <v>121</v>
      </c>
      <c r="C83" s="1" t="s">
        <v>457</v>
      </c>
      <c r="D83" s="1" t="s">
        <v>458</v>
      </c>
      <c r="E83" s="1" t="s">
        <v>11</v>
      </c>
      <c r="F83" s="1" t="s">
        <v>459</v>
      </c>
      <c r="G83" s="1">
        <v>2797657807</v>
      </c>
      <c r="H83" s="2">
        <v>41167</v>
      </c>
      <c r="I83" s="2">
        <v>42238</v>
      </c>
    </row>
    <row r="84" spans="1:9" x14ac:dyDescent="0.25">
      <c r="A84" s="1">
        <v>359</v>
      </c>
      <c r="B84" s="1">
        <v>614</v>
      </c>
      <c r="C84" s="1" t="s">
        <v>460</v>
      </c>
      <c r="D84" s="1" t="s">
        <v>461</v>
      </c>
      <c r="E84" s="1" t="s">
        <v>11</v>
      </c>
      <c r="F84" s="1" t="s">
        <v>462</v>
      </c>
      <c r="G84" s="1">
        <v>3420855911</v>
      </c>
      <c r="H84" s="2">
        <v>31441</v>
      </c>
      <c r="I84" s="2">
        <v>32606</v>
      </c>
    </row>
    <row r="85" spans="1:9" x14ac:dyDescent="0.25">
      <c r="A85" s="1">
        <v>2066</v>
      </c>
      <c r="B85" s="1">
        <v>80</v>
      </c>
      <c r="C85" s="1" t="s">
        <v>30</v>
      </c>
      <c r="D85" s="1" t="s">
        <v>463</v>
      </c>
      <c r="E85" s="1" t="s">
        <v>19</v>
      </c>
      <c r="F85" s="1" t="s">
        <v>464</v>
      </c>
      <c r="G85" s="1">
        <v>5965931339</v>
      </c>
      <c r="H85" s="2">
        <v>38436</v>
      </c>
      <c r="I85" s="2">
        <v>45198</v>
      </c>
    </row>
    <row r="86" spans="1:9" x14ac:dyDescent="0.25">
      <c r="A86" s="1">
        <v>4322</v>
      </c>
      <c r="B86" s="1">
        <v>401</v>
      </c>
      <c r="C86" s="1" t="s">
        <v>465</v>
      </c>
      <c r="D86" s="1" t="s">
        <v>466</v>
      </c>
      <c r="E86" s="1" t="s">
        <v>11</v>
      </c>
      <c r="F86" s="1" t="s">
        <v>467</v>
      </c>
      <c r="G86" s="1">
        <v>7775860985</v>
      </c>
      <c r="H86" s="2">
        <v>36906</v>
      </c>
      <c r="I86" s="2">
        <v>39080</v>
      </c>
    </row>
    <row r="87" spans="1:9" x14ac:dyDescent="0.25">
      <c r="A87" s="1">
        <v>7773</v>
      </c>
      <c r="B87" s="1">
        <v>914</v>
      </c>
      <c r="C87" s="1" t="s">
        <v>468</v>
      </c>
      <c r="D87" s="1" t="s">
        <v>469</v>
      </c>
      <c r="E87" s="1" t="s">
        <v>11</v>
      </c>
      <c r="F87" s="1" t="s">
        <v>470</v>
      </c>
      <c r="G87" s="1">
        <v>2945958018</v>
      </c>
      <c r="H87" s="2">
        <v>31368</v>
      </c>
      <c r="I87" s="2">
        <v>36107</v>
      </c>
    </row>
    <row r="88" spans="1:9" x14ac:dyDescent="0.25">
      <c r="A88" s="1">
        <v>6746</v>
      </c>
      <c r="B88" s="1">
        <v>713</v>
      </c>
      <c r="C88" s="1" t="s">
        <v>471</v>
      </c>
      <c r="D88" s="1" t="s">
        <v>472</v>
      </c>
      <c r="E88" s="1" t="s">
        <v>15</v>
      </c>
      <c r="F88" s="1" t="s">
        <v>473</v>
      </c>
      <c r="G88" s="1">
        <v>8157767838</v>
      </c>
      <c r="H88" s="2">
        <v>28068</v>
      </c>
      <c r="I88" s="2">
        <v>33221</v>
      </c>
    </row>
    <row r="89" spans="1:9" x14ac:dyDescent="0.25">
      <c r="A89" s="1">
        <v>6732</v>
      </c>
      <c r="B89" s="1">
        <v>568</v>
      </c>
      <c r="C89" s="1" t="s">
        <v>474</v>
      </c>
      <c r="D89" s="1" t="s">
        <v>475</v>
      </c>
      <c r="E89" s="1" t="s">
        <v>11</v>
      </c>
      <c r="F89" s="1" t="s">
        <v>476</v>
      </c>
      <c r="G89" s="1">
        <v>9712766674</v>
      </c>
      <c r="H89" s="2">
        <v>33031</v>
      </c>
      <c r="I89" s="2">
        <v>37004</v>
      </c>
    </row>
    <row r="90" spans="1:9" x14ac:dyDescent="0.25">
      <c r="A90" s="1">
        <v>805</v>
      </c>
      <c r="B90" s="1">
        <v>752</v>
      </c>
      <c r="C90" s="1" t="s">
        <v>477</v>
      </c>
      <c r="D90" s="1" t="s">
        <v>478</v>
      </c>
      <c r="E90" s="1" t="s">
        <v>19</v>
      </c>
      <c r="F90" s="1" t="s">
        <v>479</v>
      </c>
      <c r="G90" s="1">
        <v>2366659988</v>
      </c>
      <c r="H90" s="2">
        <v>41782</v>
      </c>
      <c r="I90" s="2">
        <v>42648</v>
      </c>
    </row>
    <row r="91" spans="1:9" x14ac:dyDescent="0.25">
      <c r="A91" s="1">
        <v>7540</v>
      </c>
      <c r="B91" s="1">
        <v>867</v>
      </c>
      <c r="C91" s="1" t="s">
        <v>480</v>
      </c>
      <c r="D91" s="1" t="s">
        <v>481</v>
      </c>
      <c r="E91" s="1" t="s">
        <v>19</v>
      </c>
      <c r="F91" s="1" t="s">
        <v>482</v>
      </c>
      <c r="G91" s="1">
        <v>2771856986</v>
      </c>
      <c r="H91" s="2">
        <v>39674</v>
      </c>
      <c r="I91" s="2">
        <v>45603</v>
      </c>
    </row>
    <row r="92" spans="1:9" x14ac:dyDescent="0.25">
      <c r="A92" s="1">
        <v>5269</v>
      </c>
      <c r="B92" s="1">
        <v>980</v>
      </c>
      <c r="C92" s="1" t="s">
        <v>483</v>
      </c>
      <c r="D92" s="1" t="s">
        <v>484</v>
      </c>
      <c r="E92" s="1" t="s">
        <v>19</v>
      </c>
      <c r="F92" s="1" t="s">
        <v>421</v>
      </c>
      <c r="G92" s="1">
        <v>4717095278</v>
      </c>
      <c r="H92" s="2">
        <v>37525</v>
      </c>
      <c r="I92" s="2">
        <v>42541</v>
      </c>
    </row>
    <row r="93" spans="1:9" x14ac:dyDescent="0.25">
      <c r="A93" s="1">
        <v>8404</v>
      </c>
      <c r="B93" s="1">
        <v>704</v>
      </c>
      <c r="C93" s="1" t="s">
        <v>485</v>
      </c>
      <c r="D93" s="1" t="s">
        <v>486</v>
      </c>
      <c r="E93" s="1" t="s">
        <v>15</v>
      </c>
      <c r="F93" s="1" t="s">
        <v>487</v>
      </c>
      <c r="G93" s="1">
        <v>6852398753</v>
      </c>
      <c r="H93" s="2">
        <v>41603</v>
      </c>
      <c r="I93" s="2">
        <v>47401</v>
      </c>
    </row>
    <row r="94" spans="1:9" x14ac:dyDescent="0.25">
      <c r="A94" s="1">
        <v>519</v>
      </c>
      <c r="B94" s="1">
        <v>598</v>
      </c>
      <c r="C94" s="1" t="s">
        <v>488</v>
      </c>
      <c r="D94" s="1" t="s">
        <v>489</v>
      </c>
      <c r="E94" s="1" t="s">
        <v>19</v>
      </c>
      <c r="F94" s="1" t="s">
        <v>490</v>
      </c>
      <c r="G94" s="1">
        <v>8198842186</v>
      </c>
      <c r="H94" s="2">
        <v>31583</v>
      </c>
      <c r="I94" s="2">
        <v>35172</v>
      </c>
    </row>
    <row r="95" spans="1:9" x14ac:dyDescent="0.25">
      <c r="A95" s="1">
        <v>4060</v>
      </c>
      <c r="B95" s="1">
        <v>932</v>
      </c>
      <c r="C95" s="1" t="s">
        <v>491</v>
      </c>
      <c r="D95" s="1" t="s">
        <v>492</v>
      </c>
      <c r="E95" s="1" t="s">
        <v>15</v>
      </c>
      <c r="F95" s="1" t="s">
        <v>493</v>
      </c>
      <c r="G95" s="1">
        <v>7396097848</v>
      </c>
      <c r="H95" s="2">
        <v>31145</v>
      </c>
      <c r="I95" s="2">
        <v>33985</v>
      </c>
    </row>
    <row r="96" spans="1:9" x14ac:dyDescent="0.25">
      <c r="A96" s="1">
        <v>8860</v>
      </c>
      <c r="B96" s="1">
        <v>834</v>
      </c>
      <c r="C96" s="1" t="s">
        <v>494</v>
      </c>
      <c r="D96" s="1" t="s">
        <v>495</v>
      </c>
      <c r="E96" s="1" t="s">
        <v>19</v>
      </c>
      <c r="F96" s="1" t="s">
        <v>496</v>
      </c>
      <c r="G96" s="1">
        <v>4508931602</v>
      </c>
      <c r="H96" s="2">
        <v>35575</v>
      </c>
      <c r="I96" s="2">
        <v>42548</v>
      </c>
    </row>
    <row r="97" spans="1:9" x14ac:dyDescent="0.25">
      <c r="A97" s="1">
        <v>7164</v>
      </c>
      <c r="B97" s="1">
        <v>209</v>
      </c>
      <c r="C97" s="1" t="s">
        <v>497</v>
      </c>
      <c r="D97" s="1" t="s">
        <v>498</v>
      </c>
      <c r="E97" s="1" t="s">
        <v>19</v>
      </c>
      <c r="F97" s="1" t="s">
        <v>499</v>
      </c>
      <c r="G97" s="1">
        <v>8013342363</v>
      </c>
      <c r="H97" s="2">
        <v>29908</v>
      </c>
      <c r="I97" s="2">
        <v>34324</v>
      </c>
    </row>
    <row r="98" spans="1:9" x14ac:dyDescent="0.25">
      <c r="A98" s="1">
        <v>9792</v>
      </c>
      <c r="B98" s="1">
        <v>330</v>
      </c>
      <c r="C98" s="1" t="s">
        <v>500</v>
      </c>
      <c r="D98" s="1" t="s">
        <v>501</v>
      </c>
      <c r="E98" s="1" t="s">
        <v>19</v>
      </c>
      <c r="F98" s="1" t="s">
        <v>502</v>
      </c>
      <c r="G98" s="1">
        <v>4775425957</v>
      </c>
      <c r="H98" s="2">
        <v>34590</v>
      </c>
      <c r="I98" s="2">
        <v>38534</v>
      </c>
    </row>
    <row r="99" spans="1:9" x14ac:dyDescent="0.25">
      <c r="A99" s="1">
        <v>9934</v>
      </c>
      <c r="B99" s="1">
        <v>138</v>
      </c>
      <c r="C99" s="1" t="s">
        <v>439</v>
      </c>
      <c r="D99" s="1" t="s">
        <v>503</v>
      </c>
      <c r="E99" s="1" t="s">
        <v>19</v>
      </c>
      <c r="F99" s="1" t="s">
        <v>504</v>
      </c>
      <c r="G99" s="1">
        <v>2535125840</v>
      </c>
      <c r="H99" s="2">
        <v>34411</v>
      </c>
      <c r="I99" s="2">
        <v>40164</v>
      </c>
    </row>
    <row r="100" spans="1:9" x14ac:dyDescent="0.25">
      <c r="A100" s="1">
        <v>1980</v>
      </c>
      <c r="B100" s="1">
        <v>981</v>
      </c>
      <c r="C100" s="1" t="s">
        <v>505</v>
      </c>
      <c r="D100" s="1" t="s">
        <v>506</v>
      </c>
      <c r="E100" s="1" t="s">
        <v>19</v>
      </c>
      <c r="F100" s="1" t="s">
        <v>507</v>
      </c>
      <c r="G100" s="1">
        <v>5833657416</v>
      </c>
      <c r="H100" s="2">
        <v>28204</v>
      </c>
      <c r="I100" s="2">
        <v>34784</v>
      </c>
    </row>
    <row r="101" spans="1:9" x14ac:dyDescent="0.25">
      <c r="A101" s="1">
        <v>9251</v>
      </c>
      <c r="B101" s="1">
        <v>130</v>
      </c>
      <c r="C101" s="1" t="s">
        <v>508</v>
      </c>
      <c r="D101" s="1" t="s">
        <v>509</v>
      </c>
      <c r="E101" s="1" t="s">
        <v>19</v>
      </c>
      <c r="F101" s="1" t="s">
        <v>510</v>
      </c>
      <c r="G101" s="1">
        <v>5905581451</v>
      </c>
      <c r="H101" s="2">
        <v>38640</v>
      </c>
      <c r="I101" s="2">
        <v>40002</v>
      </c>
    </row>
    <row r="102" spans="1:9" x14ac:dyDescent="0.25">
      <c r="A102" s="1">
        <v>6717</v>
      </c>
      <c r="B102" s="1">
        <v>685</v>
      </c>
      <c r="C102" s="1" t="s">
        <v>511</v>
      </c>
      <c r="D102" s="1" t="s">
        <v>512</v>
      </c>
      <c r="E102" s="1" t="s">
        <v>11</v>
      </c>
      <c r="F102" s="1" t="s">
        <v>513</v>
      </c>
      <c r="G102" s="1">
        <v>3742557097</v>
      </c>
      <c r="H102" s="2">
        <v>27099</v>
      </c>
      <c r="I102" s="2">
        <v>30644</v>
      </c>
    </row>
    <row r="103" spans="1:9" x14ac:dyDescent="0.25">
      <c r="A103" s="1">
        <v>3622</v>
      </c>
      <c r="B103" s="1">
        <v>544</v>
      </c>
      <c r="C103" s="1" t="s">
        <v>348</v>
      </c>
      <c r="D103" s="1" t="s">
        <v>514</v>
      </c>
      <c r="E103" s="1" t="s">
        <v>11</v>
      </c>
      <c r="F103" s="1" t="s">
        <v>515</v>
      </c>
      <c r="G103" s="1">
        <v>1157949513</v>
      </c>
      <c r="H103" s="2">
        <v>43375</v>
      </c>
      <c r="I103" s="2">
        <v>50746</v>
      </c>
    </row>
    <row r="104" spans="1:9" x14ac:dyDescent="0.25">
      <c r="A104" s="1">
        <v>8808</v>
      </c>
      <c r="B104" s="1">
        <v>384</v>
      </c>
      <c r="C104" s="1" t="s">
        <v>516</v>
      </c>
      <c r="D104" s="1" t="s">
        <v>517</v>
      </c>
      <c r="E104" s="1" t="s">
        <v>19</v>
      </c>
      <c r="F104" s="1" t="s">
        <v>518</v>
      </c>
      <c r="G104" s="1">
        <v>6061993877</v>
      </c>
      <c r="H104" s="2">
        <v>37462</v>
      </c>
      <c r="I104" s="2">
        <v>41946</v>
      </c>
    </row>
    <row r="105" spans="1:9" x14ac:dyDescent="0.25">
      <c r="A105" s="1">
        <v>4920</v>
      </c>
      <c r="B105" s="1">
        <v>467</v>
      </c>
      <c r="C105" s="1" t="s">
        <v>519</v>
      </c>
      <c r="D105" s="1" t="s">
        <v>520</v>
      </c>
      <c r="E105" s="1" t="s">
        <v>19</v>
      </c>
      <c r="F105" s="1" t="s">
        <v>521</v>
      </c>
      <c r="G105" s="1">
        <v>7395125371</v>
      </c>
      <c r="H105" s="2">
        <v>30178</v>
      </c>
      <c r="I105" s="2">
        <v>34084</v>
      </c>
    </row>
    <row r="106" spans="1:9" x14ac:dyDescent="0.25">
      <c r="A106" s="1">
        <v>3140</v>
      </c>
      <c r="B106" s="1">
        <v>112</v>
      </c>
      <c r="C106" s="1" t="s">
        <v>522</v>
      </c>
      <c r="D106" s="1" t="s">
        <v>523</v>
      </c>
      <c r="E106" s="1" t="s">
        <v>15</v>
      </c>
      <c r="F106" s="1" t="s">
        <v>524</v>
      </c>
      <c r="G106" s="1">
        <v>7624401610</v>
      </c>
      <c r="H106" s="2">
        <v>38334</v>
      </c>
      <c r="I106" s="2">
        <v>38932</v>
      </c>
    </row>
    <row r="107" spans="1:9" x14ac:dyDescent="0.25">
      <c r="A107" s="1">
        <v>8104</v>
      </c>
      <c r="B107" s="1">
        <v>906</v>
      </c>
      <c r="C107" s="1" t="s">
        <v>525</v>
      </c>
      <c r="D107" s="1" t="s">
        <v>526</v>
      </c>
      <c r="E107" s="1" t="s">
        <v>15</v>
      </c>
      <c r="F107" s="1" t="s">
        <v>527</v>
      </c>
      <c r="G107" s="1">
        <v>8271413320</v>
      </c>
      <c r="H107" s="2">
        <v>41028</v>
      </c>
      <c r="I107" s="2">
        <v>44948</v>
      </c>
    </row>
    <row r="108" spans="1:9" x14ac:dyDescent="0.25">
      <c r="A108" s="1">
        <v>2208</v>
      </c>
      <c r="B108" s="1">
        <v>609</v>
      </c>
      <c r="C108" s="1" t="s">
        <v>528</v>
      </c>
      <c r="D108" s="1" t="s">
        <v>529</v>
      </c>
      <c r="E108" s="1" t="s">
        <v>19</v>
      </c>
      <c r="F108" s="1" t="s">
        <v>530</v>
      </c>
      <c r="G108" s="1">
        <v>6202223720</v>
      </c>
      <c r="H108" s="2">
        <v>34249</v>
      </c>
      <c r="I108" s="2">
        <v>37326</v>
      </c>
    </row>
    <row r="109" spans="1:9" x14ac:dyDescent="0.25">
      <c r="A109" s="1">
        <v>7043</v>
      </c>
      <c r="B109" s="1">
        <v>379</v>
      </c>
      <c r="C109" s="1" t="s">
        <v>531</v>
      </c>
      <c r="D109" s="1" t="s">
        <v>532</v>
      </c>
      <c r="E109" s="1" t="s">
        <v>19</v>
      </c>
      <c r="F109" s="1" t="s">
        <v>533</v>
      </c>
      <c r="G109" s="1">
        <v>8194423563</v>
      </c>
      <c r="H109" s="2">
        <v>37813</v>
      </c>
      <c r="I109" s="2">
        <v>40733</v>
      </c>
    </row>
    <row r="110" spans="1:9" x14ac:dyDescent="0.25">
      <c r="A110" s="1">
        <v>7485</v>
      </c>
      <c r="B110" s="1">
        <v>357</v>
      </c>
      <c r="C110" s="1" t="s">
        <v>431</v>
      </c>
      <c r="D110" s="1" t="s">
        <v>534</v>
      </c>
      <c r="E110" s="1" t="s">
        <v>19</v>
      </c>
      <c r="F110" s="1" t="s">
        <v>535</v>
      </c>
      <c r="G110" s="1">
        <v>8529931415</v>
      </c>
      <c r="H110" s="2">
        <v>29105</v>
      </c>
      <c r="I110" s="2">
        <v>30098</v>
      </c>
    </row>
    <row r="111" spans="1:9" x14ac:dyDescent="0.25">
      <c r="A111" s="1">
        <v>1748</v>
      </c>
      <c r="B111" s="1">
        <v>364</v>
      </c>
      <c r="C111" s="1" t="s">
        <v>536</v>
      </c>
      <c r="D111" s="1" t="s">
        <v>537</v>
      </c>
      <c r="E111" s="1" t="s">
        <v>11</v>
      </c>
      <c r="F111" s="1" t="s">
        <v>538</v>
      </c>
      <c r="G111" s="1">
        <v>4033094166</v>
      </c>
      <c r="H111" s="2">
        <v>41589</v>
      </c>
      <c r="I111" s="2">
        <v>44826</v>
      </c>
    </row>
    <row r="112" spans="1:9" x14ac:dyDescent="0.25">
      <c r="A112" s="1">
        <v>9968</v>
      </c>
      <c r="B112" s="1">
        <v>69</v>
      </c>
      <c r="C112" s="1" t="s">
        <v>539</v>
      </c>
      <c r="D112" s="1" t="s">
        <v>540</v>
      </c>
      <c r="E112" s="1" t="s">
        <v>19</v>
      </c>
      <c r="F112" s="1" t="s">
        <v>541</v>
      </c>
      <c r="G112" s="1">
        <v>1840361778</v>
      </c>
      <c r="H112" s="2">
        <v>27616</v>
      </c>
      <c r="I112" s="2">
        <v>31593</v>
      </c>
    </row>
    <row r="113" spans="1:9" x14ac:dyDescent="0.25">
      <c r="A113" s="1">
        <v>5330</v>
      </c>
      <c r="B113" s="1">
        <v>973</v>
      </c>
      <c r="C113" s="1" t="s">
        <v>542</v>
      </c>
      <c r="D113" s="1" t="s">
        <v>543</v>
      </c>
      <c r="E113" s="1" t="s">
        <v>19</v>
      </c>
      <c r="F113" s="1" t="s">
        <v>544</v>
      </c>
      <c r="G113" s="1">
        <v>5888927246</v>
      </c>
      <c r="H113" s="2">
        <v>39784</v>
      </c>
      <c r="I113" s="2">
        <v>46105</v>
      </c>
    </row>
    <row r="114" spans="1:9" x14ac:dyDescent="0.25">
      <c r="A114" s="1">
        <v>2183</v>
      </c>
      <c r="B114" s="1">
        <v>455</v>
      </c>
      <c r="C114" s="1" t="s">
        <v>545</v>
      </c>
      <c r="D114" s="1" t="s">
        <v>546</v>
      </c>
      <c r="E114" s="1" t="s">
        <v>11</v>
      </c>
      <c r="F114" s="1" t="s">
        <v>547</v>
      </c>
      <c r="G114" s="1">
        <v>1146373455</v>
      </c>
      <c r="H114" s="2">
        <v>27310</v>
      </c>
      <c r="I114" s="2">
        <v>32333</v>
      </c>
    </row>
    <row r="115" spans="1:9" x14ac:dyDescent="0.25">
      <c r="A115" s="1">
        <v>2182</v>
      </c>
      <c r="B115" s="1">
        <v>247</v>
      </c>
      <c r="C115" s="1" t="s">
        <v>548</v>
      </c>
      <c r="D115" s="1" t="s">
        <v>549</v>
      </c>
      <c r="E115" s="1" t="s">
        <v>19</v>
      </c>
      <c r="F115" s="1" t="s">
        <v>550</v>
      </c>
      <c r="G115" s="1">
        <v>4951091066</v>
      </c>
      <c r="H115" s="2">
        <v>25935</v>
      </c>
      <c r="I115" s="2">
        <v>30207</v>
      </c>
    </row>
    <row r="116" spans="1:9" x14ac:dyDescent="0.25">
      <c r="A116" s="1">
        <v>1087</v>
      </c>
      <c r="B116" s="1">
        <v>491</v>
      </c>
      <c r="C116" s="1" t="s">
        <v>551</v>
      </c>
      <c r="D116" s="1" t="s">
        <v>552</v>
      </c>
      <c r="E116" s="1" t="s">
        <v>15</v>
      </c>
      <c r="F116" s="1" t="s">
        <v>553</v>
      </c>
      <c r="G116" s="1">
        <v>3384176833</v>
      </c>
      <c r="H116" s="2">
        <v>39557</v>
      </c>
      <c r="I116" s="2">
        <v>44427</v>
      </c>
    </row>
    <row r="117" spans="1:9" x14ac:dyDescent="0.25">
      <c r="A117" s="1">
        <v>4296</v>
      </c>
      <c r="B117" s="1">
        <v>826</v>
      </c>
      <c r="C117" s="1" t="s">
        <v>554</v>
      </c>
      <c r="D117" s="1" t="s">
        <v>555</v>
      </c>
      <c r="E117" s="1" t="s">
        <v>11</v>
      </c>
      <c r="F117" s="1" t="s">
        <v>556</v>
      </c>
      <c r="G117" s="1">
        <v>7174320820</v>
      </c>
      <c r="H117" s="2">
        <v>41487</v>
      </c>
      <c r="I117" s="2">
        <v>45451</v>
      </c>
    </row>
    <row r="118" spans="1:9" x14ac:dyDescent="0.25">
      <c r="A118" s="1">
        <v>9784</v>
      </c>
      <c r="B118" s="1">
        <v>400</v>
      </c>
      <c r="C118" s="1" t="s">
        <v>557</v>
      </c>
      <c r="D118" s="1" t="s">
        <v>558</v>
      </c>
      <c r="E118" s="1" t="s">
        <v>11</v>
      </c>
      <c r="F118" s="1" t="s">
        <v>559</v>
      </c>
      <c r="G118" s="1">
        <v>2668150446</v>
      </c>
      <c r="H118" s="2">
        <v>38732</v>
      </c>
      <c r="I118" s="2">
        <v>43894</v>
      </c>
    </row>
    <row r="119" spans="1:9" x14ac:dyDescent="0.25">
      <c r="A119" s="1">
        <v>6210</v>
      </c>
      <c r="B119" s="1">
        <v>271</v>
      </c>
      <c r="C119" s="1" t="s">
        <v>560</v>
      </c>
      <c r="D119" s="1" t="s">
        <v>561</v>
      </c>
      <c r="E119" s="1" t="s">
        <v>19</v>
      </c>
      <c r="F119" s="1" t="s">
        <v>562</v>
      </c>
      <c r="G119" s="1">
        <v>5992525888</v>
      </c>
      <c r="H119" s="2">
        <v>40353</v>
      </c>
      <c r="I119" s="2">
        <v>47425</v>
      </c>
    </row>
    <row r="120" spans="1:9" x14ac:dyDescent="0.25">
      <c r="A120" s="1">
        <v>5781</v>
      </c>
      <c r="B120" s="1">
        <v>110</v>
      </c>
      <c r="C120" s="1" t="s">
        <v>563</v>
      </c>
      <c r="D120" s="1" t="s">
        <v>564</v>
      </c>
      <c r="E120" s="1" t="s">
        <v>19</v>
      </c>
      <c r="F120" s="1" t="s">
        <v>565</v>
      </c>
      <c r="G120" s="1">
        <v>5391751398</v>
      </c>
      <c r="H120" s="2">
        <v>41589</v>
      </c>
      <c r="I120" s="2">
        <v>44773</v>
      </c>
    </row>
    <row r="121" spans="1:9" x14ac:dyDescent="0.25">
      <c r="A121" s="1">
        <v>8306</v>
      </c>
      <c r="B121" s="1">
        <v>277</v>
      </c>
      <c r="C121" s="1" t="s">
        <v>566</v>
      </c>
      <c r="D121" s="1" t="s">
        <v>567</v>
      </c>
      <c r="E121" s="1" t="s">
        <v>19</v>
      </c>
      <c r="F121" s="1" t="s">
        <v>568</v>
      </c>
      <c r="G121" s="1">
        <v>4305011101</v>
      </c>
      <c r="H121" s="2">
        <v>40312</v>
      </c>
      <c r="I121" s="2">
        <v>42939</v>
      </c>
    </row>
    <row r="122" spans="1:9" x14ac:dyDescent="0.25">
      <c r="A122" s="1">
        <v>3270</v>
      </c>
      <c r="B122" s="1">
        <v>85</v>
      </c>
      <c r="C122" s="1" t="s">
        <v>569</v>
      </c>
      <c r="D122" s="1" t="s">
        <v>570</v>
      </c>
      <c r="E122" s="1" t="s">
        <v>19</v>
      </c>
      <c r="F122" s="1" t="s">
        <v>571</v>
      </c>
      <c r="G122" s="1">
        <v>3253132607</v>
      </c>
      <c r="H122" s="2">
        <v>36058</v>
      </c>
      <c r="I122" s="2">
        <v>43402</v>
      </c>
    </row>
    <row r="123" spans="1:9" x14ac:dyDescent="0.25">
      <c r="A123" s="1">
        <v>6787</v>
      </c>
      <c r="B123" s="1">
        <v>863</v>
      </c>
      <c r="C123" s="1" t="s">
        <v>572</v>
      </c>
      <c r="D123" s="1" t="s">
        <v>573</v>
      </c>
      <c r="E123" s="1" t="s">
        <v>15</v>
      </c>
      <c r="F123" s="1" t="s">
        <v>574</v>
      </c>
      <c r="G123" s="1">
        <v>3282200761</v>
      </c>
      <c r="H123" s="2">
        <v>36850</v>
      </c>
      <c r="I123" s="2">
        <v>39795</v>
      </c>
    </row>
    <row r="124" spans="1:9" x14ac:dyDescent="0.25">
      <c r="A124" s="1">
        <v>3733</v>
      </c>
      <c r="B124" s="1">
        <v>731</v>
      </c>
      <c r="C124" s="1" t="s">
        <v>575</v>
      </c>
      <c r="D124" s="1" t="s">
        <v>576</v>
      </c>
      <c r="E124" s="1" t="s">
        <v>11</v>
      </c>
      <c r="F124" s="1" t="s">
        <v>577</v>
      </c>
      <c r="G124" s="1">
        <v>8831717023</v>
      </c>
      <c r="H124" s="2">
        <v>29331</v>
      </c>
      <c r="I124" s="2">
        <v>31520</v>
      </c>
    </row>
    <row r="125" spans="1:9" x14ac:dyDescent="0.25">
      <c r="A125" s="1">
        <v>207</v>
      </c>
      <c r="B125" s="1">
        <v>638</v>
      </c>
      <c r="C125" s="1" t="s">
        <v>578</v>
      </c>
      <c r="D125" s="1" t="s">
        <v>579</v>
      </c>
      <c r="E125" s="1" t="s">
        <v>19</v>
      </c>
      <c r="F125" s="1" t="s">
        <v>580</v>
      </c>
      <c r="G125" s="1">
        <v>6274955877</v>
      </c>
      <c r="H125" s="2">
        <v>42876</v>
      </c>
      <c r="I125" s="2">
        <v>45275</v>
      </c>
    </row>
    <row r="126" spans="1:9" x14ac:dyDescent="0.25">
      <c r="A126" s="1">
        <v>3</v>
      </c>
      <c r="B126" s="1">
        <v>275</v>
      </c>
      <c r="C126" s="1" t="s">
        <v>581</v>
      </c>
      <c r="D126" s="1" t="s">
        <v>582</v>
      </c>
      <c r="E126" s="1" t="s">
        <v>11</v>
      </c>
      <c r="F126" s="1" t="s">
        <v>583</v>
      </c>
      <c r="G126" s="1">
        <v>9875661422</v>
      </c>
      <c r="H126" s="2">
        <v>34426</v>
      </c>
      <c r="I126" s="2">
        <v>38002</v>
      </c>
    </row>
    <row r="127" spans="1:9" x14ac:dyDescent="0.25">
      <c r="A127" s="1">
        <v>1896</v>
      </c>
      <c r="B127" s="1">
        <v>278</v>
      </c>
      <c r="C127" s="1" t="s">
        <v>584</v>
      </c>
      <c r="D127" s="1" t="s">
        <v>585</v>
      </c>
      <c r="E127" s="1" t="s">
        <v>19</v>
      </c>
      <c r="F127" s="1" t="s">
        <v>586</v>
      </c>
      <c r="G127" s="1">
        <v>9976580262</v>
      </c>
      <c r="H127" s="2">
        <v>28397</v>
      </c>
      <c r="I127" s="2">
        <v>31787</v>
      </c>
    </row>
    <row r="128" spans="1:9" x14ac:dyDescent="0.25">
      <c r="A128" s="1">
        <v>9631</v>
      </c>
      <c r="B128" s="1">
        <v>948</v>
      </c>
      <c r="C128" s="1" t="s">
        <v>587</v>
      </c>
      <c r="D128" s="1" t="s">
        <v>588</v>
      </c>
      <c r="E128" s="1" t="s">
        <v>19</v>
      </c>
      <c r="F128" s="1" t="s">
        <v>589</v>
      </c>
      <c r="G128" s="1">
        <v>7191264003</v>
      </c>
      <c r="H128" s="2">
        <v>40565</v>
      </c>
      <c r="I128" s="2">
        <v>42654</v>
      </c>
    </row>
    <row r="129" spans="1:9" x14ac:dyDescent="0.25">
      <c r="A129" s="1">
        <v>3132</v>
      </c>
      <c r="B129" s="1">
        <v>912</v>
      </c>
      <c r="C129" s="1" t="s">
        <v>590</v>
      </c>
      <c r="D129" s="1" t="s">
        <v>591</v>
      </c>
      <c r="E129" s="1" t="s">
        <v>19</v>
      </c>
      <c r="F129" s="1" t="s">
        <v>592</v>
      </c>
      <c r="G129" s="1">
        <v>3477191930</v>
      </c>
      <c r="H129" s="2">
        <v>28370</v>
      </c>
      <c r="I129" s="2">
        <v>28932</v>
      </c>
    </row>
    <row r="130" spans="1:9" x14ac:dyDescent="0.25">
      <c r="A130" s="1">
        <v>1202</v>
      </c>
      <c r="B130" s="1">
        <v>426</v>
      </c>
      <c r="C130" s="1" t="s">
        <v>593</v>
      </c>
      <c r="D130" s="1" t="s">
        <v>594</v>
      </c>
      <c r="E130" s="1" t="s">
        <v>11</v>
      </c>
      <c r="F130" s="1" t="s">
        <v>595</v>
      </c>
      <c r="G130" s="1">
        <v>4935174932</v>
      </c>
      <c r="H130" s="2">
        <v>39390</v>
      </c>
      <c r="I130" s="2">
        <v>45663</v>
      </c>
    </row>
    <row r="131" spans="1:9" x14ac:dyDescent="0.25">
      <c r="A131" s="1">
        <v>8834</v>
      </c>
      <c r="B131" s="1">
        <v>735</v>
      </c>
      <c r="C131" s="1" t="s">
        <v>363</v>
      </c>
      <c r="D131" s="1" t="s">
        <v>596</v>
      </c>
      <c r="E131" s="1" t="s">
        <v>11</v>
      </c>
      <c r="F131" s="1" t="s">
        <v>597</v>
      </c>
      <c r="G131" s="1">
        <v>6582738747</v>
      </c>
      <c r="H131" s="2">
        <v>32245</v>
      </c>
      <c r="I131" s="2">
        <v>37459</v>
      </c>
    </row>
    <row r="132" spans="1:9" x14ac:dyDescent="0.25">
      <c r="A132" s="1">
        <v>1201</v>
      </c>
      <c r="B132" s="1">
        <v>666</v>
      </c>
      <c r="C132" s="1" t="s">
        <v>598</v>
      </c>
      <c r="D132" s="1" t="s">
        <v>599</v>
      </c>
      <c r="E132" s="1" t="s">
        <v>11</v>
      </c>
      <c r="F132" s="1" t="s">
        <v>600</v>
      </c>
      <c r="G132" s="1">
        <v>7050577792</v>
      </c>
      <c r="H132" s="2">
        <v>32166</v>
      </c>
      <c r="I132" s="2">
        <v>39254</v>
      </c>
    </row>
    <row r="133" spans="1:9" x14ac:dyDescent="0.25">
      <c r="A133" s="1">
        <v>2573</v>
      </c>
      <c r="B133" s="1">
        <v>888</v>
      </c>
      <c r="C133" s="1" t="s">
        <v>601</v>
      </c>
      <c r="D133" s="1" t="s">
        <v>602</v>
      </c>
      <c r="E133" s="1" t="s">
        <v>11</v>
      </c>
      <c r="F133" s="1" t="s">
        <v>603</v>
      </c>
      <c r="G133" s="1">
        <v>8241842420</v>
      </c>
      <c r="H133" s="2">
        <v>39669</v>
      </c>
      <c r="I133" s="2">
        <v>40341</v>
      </c>
    </row>
    <row r="134" spans="1:9" x14ac:dyDescent="0.25">
      <c r="A134" s="1">
        <v>6759</v>
      </c>
      <c r="B134" s="1">
        <v>310</v>
      </c>
      <c r="C134" s="1" t="s">
        <v>604</v>
      </c>
      <c r="D134" s="1" t="s">
        <v>605</v>
      </c>
      <c r="E134" s="1" t="s">
        <v>11</v>
      </c>
      <c r="F134" s="1" t="s">
        <v>606</v>
      </c>
      <c r="G134" s="1">
        <v>2604037592</v>
      </c>
      <c r="H134" s="2">
        <v>26413</v>
      </c>
      <c r="I134" s="2">
        <v>30022</v>
      </c>
    </row>
    <row r="135" spans="1:9" x14ac:dyDescent="0.25">
      <c r="A135" s="1">
        <v>2601</v>
      </c>
      <c r="B135" s="1">
        <v>43</v>
      </c>
      <c r="C135" s="1" t="s">
        <v>607</v>
      </c>
      <c r="D135" s="1" t="s">
        <v>608</v>
      </c>
      <c r="E135" s="1" t="s">
        <v>15</v>
      </c>
      <c r="F135" s="1" t="s">
        <v>609</v>
      </c>
      <c r="G135" s="1">
        <v>9380507727</v>
      </c>
      <c r="H135" s="2">
        <v>30200</v>
      </c>
      <c r="I135" s="2">
        <v>34861</v>
      </c>
    </row>
    <row r="136" spans="1:9" x14ac:dyDescent="0.25">
      <c r="A136" s="1">
        <v>2656</v>
      </c>
      <c r="B136" s="1">
        <v>722</v>
      </c>
      <c r="C136" s="1" t="s">
        <v>351</v>
      </c>
      <c r="D136" s="1" t="s">
        <v>610</v>
      </c>
      <c r="E136" s="1" t="s">
        <v>15</v>
      </c>
      <c r="F136" s="1" t="s">
        <v>611</v>
      </c>
      <c r="G136" s="1">
        <v>4722321429</v>
      </c>
      <c r="H136" s="2">
        <v>30033</v>
      </c>
      <c r="I136" s="2">
        <v>35533</v>
      </c>
    </row>
    <row r="137" spans="1:9" x14ac:dyDescent="0.25">
      <c r="A137" s="1">
        <v>9645</v>
      </c>
      <c r="B137" s="1">
        <v>233</v>
      </c>
      <c r="C137" s="1" t="s">
        <v>360</v>
      </c>
      <c r="D137" s="1" t="s">
        <v>612</v>
      </c>
      <c r="E137" s="1" t="s">
        <v>15</v>
      </c>
      <c r="F137" s="1" t="s">
        <v>504</v>
      </c>
      <c r="G137" s="1">
        <v>9598036922</v>
      </c>
      <c r="H137" s="2">
        <v>36315</v>
      </c>
      <c r="I137" s="2">
        <v>42362</v>
      </c>
    </row>
    <row r="138" spans="1:9" x14ac:dyDescent="0.25">
      <c r="A138" s="1">
        <v>584</v>
      </c>
      <c r="B138" s="1">
        <v>392</v>
      </c>
      <c r="C138" s="1" t="s">
        <v>454</v>
      </c>
      <c r="D138" s="1" t="s">
        <v>613</v>
      </c>
      <c r="E138" s="1" t="s">
        <v>15</v>
      </c>
      <c r="F138" s="1" t="s">
        <v>614</v>
      </c>
      <c r="G138" s="1">
        <v>2677043411</v>
      </c>
      <c r="H138" s="2">
        <v>28109</v>
      </c>
      <c r="I138" s="2">
        <v>28839</v>
      </c>
    </row>
    <row r="139" spans="1:9" x14ac:dyDescent="0.25">
      <c r="A139" s="1">
        <v>2121</v>
      </c>
      <c r="B139" s="1">
        <v>527</v>
      </c>
      <c r="C139" s="1" t="s">
        <v>615</v>
      </c>
      <c r="D139" s="1" t="s">
        <v>616</v>
      </c>
      <c r="E139" s="1" t="s">
        <v>15</v>
      </c>
      <c r="F139" s="1" t="s">
        <v>617</v>
      </c>
      <c r="G139" s="1">
        <v>4336869761</v>
      </c>
      <c r="H139" s="2">
        <v>26995</v>
      </c>
      <c r="I139" s="2">
        <v>29875</v>
      </c>
    </row>
    <row r="140" spans="1:9" x14ac:dyDescent="0.25">
      <c r="A140" s="1">
        <v>2142</v>
      </c>
      <c r="B140" s="1">
        <v>767</v>
      </c>
      <c r="C140" s="1" t="s">
        <v>39</v>
      </c>
      <c r="D140" s="1" t="s">
        <v>618</v>
      </c>
      <c r="E140" s="1" t="s">
        <v>11</v>
      </c>
      <c r="F140" s="1" t="s">
        <v>619</v>
      </c>
      <c r="G140" s="1">
        <v>3463358376</v>
      </c>
      <c r="H140" s="2">
        <v>26914</v>
      </c>
      <c r="I140" s="2">
        <v>28047</v>
      </c>
    </row>
    <row r="141" spans="1:9" x14ac:dyDescent="0.25">
      <c r="A141" s="1">
        <v>2396</v>
      </c>
      <c r="B141" s="1">
        <v>650</v>
      </c>
      <c r="C141" s="1" t="s">
        <v>620</v>
      </c>
      <c r="D141" s="1" t="s">
        <v>621</v>
      </c>
      <c r="E141" s="1" t="s">
        <v>19</v>
      </c>
      <c r="F141" s="1" t="s">
        <v>622</v>
      </c>
      <c r="G141" s="1">
        <v>6083580617</v>
      </c>
      <c r="H141" s="2">
        <v>30958</v>
      </c>
      <c r="I141" s="2">
        <v>33313</v>
      </c>
    </row>
    <row r="142" spans="1:9" x14ac:dyDescent="0.25">
      <c r="A142" s="1">
        <v>8747</v>
      </c>
      <c r="B142" s="1">
        <v>908</v>
      </c>
      <c r="C142" s="1" t="s">
        <v>623</v>
      </c>
      <c r="D142" s="1" t="s">
        <v>624</v>
      </c>
      <c r="E142" s="1" t="s">
        <v>19</v>
      </c>
      <c r="F142" s="1" t="s">
        <v>625</v>
      </c>
      <c r="G142" s="1">
        <v>3087180828</v>
      </c>
      <c r="H142" s="2">
        <v>38732</v>
      </c>
      <c r="I142" s="2">
        <v>45501</v>
      </c>
    </row>
    <row r="143" spans="1:9" x14ac:dyDescent="0.25">
      <c r="A143" s="1">
        <v>4142</v>
      </c>
      <c r="B143" s="1">
        <v>955</v>
      </c>
      <c r="C143" s="1" t="s">
        <v>626</v>
      </c>
      <c r="D143" s="1" t="s">
        <v>627</v>
      </c>
      <c r="E143" s="1" t="s">
        <v>19</v>
      </c>
      <c r="F143" s="1" t="s">
        <v>628</v>
      </c>
      <c r="G143" s="1">
        <v>1771412315</v>
      </c>
      <c r="H143" s="2">
        <v>28397</v>
      </c>
      <c r="I143" s="2">
        <v>33803</v>
      </c>
    </row>
    <row r="144" spans="1:9" x14ac:dyDescent="0.25">
      <c r="A144" s="1">
        <v>9770</v>
      </c>
      <c r="B144" s="1">
        <v>106</v>
      </c>
      <c r="C144" s="1" t="s">
        <v>629</v>
      </c>
      <c r="D144" s="1" t="s">
        <v>630</v>
      </c>
      <c r="E144" s="1" t="s">
        <v>15</v>
      </c>
      <c r="F144" s="1" t="s">
        <v>631</v>
      </c>
      <c r="G144" s="1">
        <v>7962531995</v>
      </c>
      <c r="H144" s="2">
        <v>38948</v>
      </c>
      <c r="I144" s="2">
        <v>41281</v>
      </c>
    </row>
    <row r="145" spans="1:9" x14ac:dyDescent="0.25">
      <c r="A145" s="1">
        <v>2593</v>
      </c>
      <c r="B145" s="1">
        <v>410</v>
      </c>
      <c r="C145" s="1" t="s">
        <v>536</v>
      </c>
      <c r="D145" s="1" t="s">
        <v>632</v>
      </c>
      <c r="E145" s="1" t="s">
        <v>15</v>
      </c>
      <c r="F145" s="1" t="s">
        <v>633</v>
      </c>
      <c r="G145" s="1">
        <v>5212165773</v>
      </c>
      <c r="H145" s="2">
        <v>41343</v>
      </c>
      <c r="I145" s="2">
        <v>48407</v>
      </c>
    </row>
    <row r="146" spans="1:9" x14ac:dyDescent="0.25">
      <c r="A146" s="1">
        <v>9807</v>
      </c>
      <c r="B146" s="1">
        <v>311</v>
      </c>
      <c r="C146" s="1" t="s">
        <v>634</v>
      </c>
      <c r="D146" s="1" t="s">
        <v>635</v>
      </c>
      <c r="E146" s="1" t="s">
        <v>19</v>
      </c>
      <c r="F146" s="1" t="s">
        <v>636</v>
      </c>
      <c r="G146" s="1">
        <v>1106944265</v>
      </c>
      <c r="H146" s="2">
        <v>38436</v>
      </c>
      <c r="I146" s="2">
        <v>43732</v>
      </c>
    </row>
    <row r="147" spans="1:9" x14ac:dyDescent="0.25">
      <c r="A147" s="1">
        <v>2525</v>
      </c>
      <c r="B147" s="1">
        <v>830</v>
      </c>
      <c r="C147" s="1" t="s">
        <v>637</v>
      </c>
      <c r="D147" s="1" t="s">
        <v>638</v>
      </c>
      <c r="E147" s="1" t="s">
        <v>11</v>
      </c>
      <c r="F147" s="1" t="s">
        <v>639</v>
      </c>
      <c r="G147" s="1">
        <v>9484650144</v>
      </c>
      <c r="H147" s="2">
        <v>40353</v>
      </c>
      <c r="I147" s="2">
        <v>46345</v>
      </c>
    </row>
    <row r="148" spans="1:9" x14ac:dyDescent="0.25">
      <c r="A148" s="1">
        <v>1724</v>
      </c>
      <c r="B148" s="1">
        <v>805</v>
      </c>
      <c r="C148" s="1" t="s">
        <v>640</v>
      </c>
      <c r="D148" s="1" t="s">
        <v>641</v>
      </c>
      <c r="E148" s="1" t="s">
        <v>11</v>
      </c>
      <c r="F148" s="1" t="s">
        <v>642</v>
      </c>
      <c r="G148" s="1">
        <v>5023276687</v>
      </c>
      <c r="H148" s="2">
        <v>30618</v>
      </c>
      <c r="I148" s="2">
        <v>32019</v>
      </c>
    </row>
    <row r="149" spans="1:9" x14ac:dyDescent="0.25">
      <c r="A149" s="1">
        <v>7146</v>
      </c>
      <c r="B149" s="1">
        <v>351</v>
      </c>
      <c r="C149" s="1" t="s">
        <v>643</v>
      </c>
      <c r="D149" s="1" t="s">
        <v>644</v>
      </c>
      <c r="E149" s="1" t="s">
        <v>15</v>
      </c>
      <c r="F149" s="1" t="s">
        <v>162</v>
      </c>
      <c r="G149" s="1">
        <v>2048989791</v>
      </c>
      <c r="H149" s="2">
        <v>41589</v>
      </c>
      <c r="I149" s="2">
        <v>46347</v>
      </c>
    </row>
    <row r="150" spans="1:9" x14ac:dyDescent="0.25">
      <c r="A150" s="1">
        <v>563</v>
      </c>
      <c r="B150" s="1">
        <v>529</v>
      </c>
      <c r="C150" s="1" t="s">
        <v>94</v>
      </c>
      <c r="D150" s="1" t="s">
        <v>645</v>
      </c>
      <c r="E150" s="1" t="s">
        <v>19</v>
      </c>
      <c r="F150" s="1" t="s">
        <v>646</v>
      </c>
      <c r="G150" s="1">
        <v>8133737988</v>
      </c>
      <c r="H150" s="2">
        <v>27557</v>
      </c>
      <c r="I150" s="2">
        <v>30326</v>
      </c>
    </row>
    <row r="151" spans="1:9" x14ac:dyDescent="0.25">
      <c r="A151" s="1">
        <v>7771</v>
      </c>
      <c r="B151" s="1">
        <v>52</v>
      </c>
      <c r="C151" s="1" t="s">
        <v>647</v>
      </c>
      <c r="D151" s="1" t="s">
        <v>648</v>
      </c>
      <c r="E151" s="1" t="s">
        <v>19</v>
      </c>
      <c r="F151" s="1" t="s">
        <v>649</v>
      </c>
      <c r="G151" s="1">
        <v>3262621948</v>
      </c>
      <c r="H151" s="2">
        <v>37574</v>
      </c>
      <c r="I151" s="2">
        <v>44918</v>
      </c>
    </row>
    <row r="152" spans="1:9" x14ac:dyDescent="0.25">
      <c r="A152" s="1">
        <v>4789</v>
      </c>
      <c r="B152" s="1">
        <v>30</v>
      </c>
      <c r="C152" s="1" t="s">
        <v>650</v>
      </c>
      <c r="D152" s="1" t="s">
        <v>651</v>
      </c>
      <c r="E152" s="1" t="s">
        <v>11</v>
      </c>
      <c r="F152" s="1" t="s">
        <v>652</v>
      </c>
      <c r="G152" s="1">
        <v>3426943865</v>
      </c>
      <c r="H152" s="2">
        <v>42701</v>
      </c>
      <c r="I152" s="2">
        <v>47289</v>
      </c>
    </row>
    <row r="153" spans="1:9" x14ac:dyDescent="0.25">
      <c r="A153" s="1">
        <v>3221</v>
      </c>
      <c r="B153" s="1">
        <v>421</v>
      </c>
      <c r="C153" s="1" t="s">
        <v>653</v>
      </c>
      <c r="D153" s="1" t="s">
        <v>654</v>
      </c>
      <c r="E153" s="1" t="s">
        <v>19</v>
      </c>
      <c r="F153" s="1" t="s">
        <v>655</v>
      </c>
      <c r="G153" s="1">
        <v>7803854441</v>
      </c>
      <c r="H153" s="2">
        <v>37431</v>
      </c>
      <c r="I153" s="2">
        <v>41643</v>
      </c>
    </row>
    <row r="154" spans="1:9" x14ac:dyDescent="0.25">
      <c r="A154" s="1">
        <v>5197</v>
      </c>
      <c r="B154" s="1">
        <v>696</v>
      </c>
      <c r="C154" s="1" t="s">
        <v>656</v>
      </c>
      <c r="D154" s="1" t="s">
        <v>657</v>
      </c>
      <c r="E154" s="1" t="s">
        <v>11</v>
      </c>
      <c r="F154" s="1" t="s">
        <v>658</v>
      </c>
      <c r="G154" s="1">
        <v>9770768694</v>
      </c>
      <c r="H154" s="2">
        <v>35026</v>
      </c>
      <c r="I154" s="2">
        <v>36681</v>
      </c>
    </row>
    <row r="155" spans="1:9" x14ac:dyDescent="0.25">
      <c r="A155" s="1">
        <v>8183</v>
      </c>
      <c r="B155" s="1">
        <v>788</v>
      </c>
      <c r="C155" s="1" t="s">
        <v>659</v>
      </c>
      <c r="D155" s="1" t="s">
        <v>660</v>
      </c>
      <c r="E155" s="1" t="s">
        <v>19</v>
      </c>
      <c r="F155" s="1" t="s">
        <v>661</v>
      </c>
      <c r="G155" s="1">
        <v>2496040176</v>
      </c>
      <c r="H155" s="2">
        <v>40677</v>
      </c>
      <c r="I155" s="2">
        <v>41528</v>
      </c>
    </row>
    <row r="156" spans="1:9" x14ac:dyDescent="0.25">
      <c r="A156" s="1">
        <v>1126</v>
      </c>
      <c r="B156" s="1">
        <v>590</v>
      </c>
      <c r="C156" s="1" t="s">
        <v>662</v>
      </c>
      <c r="D156" s="1" t="s">
        <v>663</v>
      </c>
      <c r="E156" s="1" t="s">
        <v>15</v>
      </c>
      <c r="F156" s="1" t="s">
        <v>664</v>
      </c>
      <c r="G156" s="1">
        <v>5597753640</v>
      </c>
      <c r="H156" s="2">
        <v>37462</v>
      </c>
      <c r="I156" s="2">
        <v>40524</v>
      </c>
    </row>
    <row r="157" spans="1:9" x14ac:dyDescent="0.25">
      <c r="A157" s="1">
        <v>4899</v>
      </c>
      <c r="B157" s="1">
        <v>417</v>
      </c>
      <c r="C157" s="1" t="s">
        <v>665</v>
      </c>
      <c r="D157" s="1" t="s">
        <v>666</v>
      </c>
      <c r="E157" s="1" t="s">
        <v>11</v>
      </c>
      <c r="F157" s="1" t="s">
        <v>667</v>
      </c>
      <c r="G157" s="1">
        <v>6624913103</v>
      </c>
      <c r="H157" s="2">
        <v>40081</v>
      </c>
      <c r="I157" s="2">
        <v>45001</v>
      </c>
    </row>
    <row r="158" spans="1:9" x14ac:dyDescent="0.25">
      <c r="A158" s="1">
        <v>4732</v>
      </c>
      <c r="B158" s="1">
        <v>635</v>
      </c>
      <c r="C158" s="1" t="s">
        <v>668</v>
      </c>
      <c r="D158" s="1" t="s">
        <v>669</v>
      </c>
      <c r="E158" s="1" t="s">
        <v>11</v>
      </c>
      <c r="F158" s="1" t="s">
        <v>670</v>
      </c>
      <c r="G158" s="1">
        <v>2676477272</v>
      </c>
      <c r="H158" s="2">
        <v>29348</v>
      </c>
      <c r="I158" s="2">
        <v>32068</v>
      </c>
    </row>
    <row r="159" spans="1:9" x14ac:dyDescent="0.25">
      <c r="A159" s="1">
        <v>4103</v>
      </c>
      <c r="B159" s="1">
        <v>549</v>
      </c>
      <c r="C159" s="1" t="s">
        <v>671</v>
      </c>
      <c r="D159" s="1" t="s">
        <v>672</v>
      </c>
      <c r="E159" s="1" t="s">
        <v>11</v>
      </c>
      <c r="F159" s="1" t="s">
        <v>673</v>
      </c>
      <c r="G159" s="1">
        <v>7164606551</v>
      </c>
      <c r="H159" s="2">
        <v>26598</v>
      </c>
      <c r="I159" s="2">
        <v>32864</v>
      </c>
    </row>
    <row r="160" spans="1:9" x14ac:dyDescent="0.25">
      <c r="A160" s="1">
        <v>7861</v>
      </c>
      <c r="B160" s="1">
        <v>877</v>
      </c>
      <c r="C160" s="1" t="s">
        <v>674</v>
      </c>
      <c r="D160" s="1" t="s">
        <v>675</v>
      </c>
      <c r="E160" s="1" t="s">
        <v>15</v>
      </c>
      <c r="F160" s="1" t="s">
        <v>676</v>
      </c>
      <c r="G160" s="1">
        <v>6448120894</v>
      </c>
      <c r="H160" s="2">
        <v>38732</v>
      </c>
      <c r="I160" s="2">
        <v>43959</v>
      </c>
    </row>
    <row r="161" spans="1:9" x14ac:dyDescent="0.25">
      <c r="A161" s="1">
        <v>7764</v>
      </c>
      <c r="B161" s="1">
        <v>690</v>
      </c>
      <c r="C161" s="1" t="s">
        <v>677</v>
      </c>
      <c r="D161" s="1" t="s">
        <v>678</v>
      </c>
      <c r="E161" s="1" t="s">
        <v>15</v>
      </c>
      <c r="F161" s="1" t="s">
        <v>679</v>
      </c>
      <c r="G161" s="1">
        <v>8065274712</v>
      </c>
      <c r="H161" s="2">
        <v>40486</v>
      </c>
      <c r="I161" s="2">
        <v>42090</v>
      </c>
    </row>
    <row r="162" spans="1:9" x14ac:dyDescent="0.25">
      <c r="A162" s="1">
        <v>5345</v>
      </c>
      <c r="B162" s="1">
        <v>164</v>
      </c>
      <c r="C162" s="1" t="s">
        <v>680</v>
      </c>
      <c r="D162" s="1" t="s">
        <v>681</v>
      </c>
      <c r="E162" s="1" t="s">
        <v>15</v>
      </c>
      <c r="F162" s="1" t="s">
        <v>682</v>
      </c>
      <c r="G162" s="1">
        <v>8636405460</v>
      </c>
      <c r="H162" s="2">
        <v>35569</v>
      </c>
      <c r="I162" s="2">
        <v>39460</v>
      </c>
    </row>
    <row r="163" spans="1:9" x14ac:dyDescent="0.25">
      <c r="A163" s="1">
        <v>6191</v>
      </c>
      <c r="B163" s="1">
        <v>279</v>
      </c>
      <c r="C163" s="1" t="s">
        <v>604</v>
      </c>
      <c r="D163" s="1" t="s">
        <v>683</v>
      </c>
      <c r="E163" s="1" t="s">
        <v>19</v>
      </c>
      <c r="F163" s="1" t="s">
        <v>684</v>
      </c>
      <c r="G163" s="1">
        <v>7478765147</v>
      </c>
      <c r="H163" s="2">
        <v>29908</v>
      </c>
      <c r="I163" s="2">
        <v>32618</v>
      </c>
    </row>
    <row r="164" spans="1:9" x14ac:dyDescent="0.25">
      <c r="A164" s="1">
        <v>310</v>
      </c>
      <c r="B164" s="1">
        <v>574</v>
      </c>
      <c r="C164" s="1" t="s">
        <v>685</v>
      </c>
      <c r="D164" s="1" t="s">
        <v>686</v>
      </c>
      <c r="E164" s="1" t="s">
        <v>11</v>
      </c>
      <c r="F164" s="1" t="s">
        <v>687</v>
      </c>
      <c r="G164" s="1">
        <v>5704304288</v>
      </c>
      <c r="H164" s="2">
        <v>38631</v>
      </c>
      <c r="I164" s="2">
        <v>44297</v>
      </c>
    </row>
    <row r="165" spans="1:9" x14ac:dyDescent="0.25">
      <c r="A165" s="1">
        <v>3095</v>
      </c>
      <c r="B165" s="1">
        <v>222</v>
      </c>
      <c r="C165" s="1" t="s">
        <v>688</v>
      </c>
      <c r="D165" s="1" t="s">
        <v>689</v>
      </c>
      <c r="E165" s="1" t="s">
        <v>19</v>
      </c>
      <c r="F165" s="1" t="s">
        <v>690</v>
      </c>
      <c r="G165" s="1">
        <v>7239777917</v>
      </c>
      <c r="H165" s="2">
        <v>26370</v>
      </c>
      <c r="I165" s="2">
        <v>32839</v>
      </c>
    </row>
    <row r="166" spans="1:9" x14ac:dyDescent="0.25">
      <c r="A166" s="1">
        <v>2159</v>
      </c>
      <c r="B166" s="1">
        <v>640</v>
      </c>
      <c r="C166" s="1" t="s">
        <v>691</v>
      </c>
      <c r="D166" s="1" t="s">
        <v>692</v>
      </c>
      <c r="E166" s="1" t="s">
        <v>19</v>
      </c>
      <c r="F166" s="1" t="s">
        <v>693</v>
      </c>
      <c r="G166" s="1">
        <v>2543703845</v>
      </c>
      <c r="H166" s="2">
        <v>42654</v>
      </c>
      <c r="I166" s="2">
        <v>46610</v>
      </c>
    </row>
    <row r="167" spans="1:9" x14ac:dyDescent="0.25">
      <c r="A167" s="1">
        <v>3569</v>
      </c>
      <c r="B167" s="1">
        <v>896</v>
      </c>
      <c r="C167" s="1" t="s">
        <v>694</v>
      </c>
      <c r="D167" s="1" t="s">
        <v>695</v>
      </c>
      <c r="E167" s="1" t="s">
        <v>19</v>
      </c>
      <c r="F167" s="1" t="s">
        <v>696</v>
      </c>
      <c r="G167" s="1">
        <v>6104073082</v>
      </c>
      <c r="H167" s="2">
        <v>42675</v>
      </c>
      <c r="I167" s="2">
        <v>44395</v>
      </c>
    </row>
    <row r="168" spans="1:9" x14ac:dyDescent="0.25">
      <c r="A168" s="1">
        <v>5958</v>
      </c>
      <c r="B168" s="1">
        <v>318</v>
      </c>
      <c r="C168" s="1" t="s">
        <v>369</v>
      </c>
      <c r="D168" s="1" t="s">
        <v>697</v>
      </c>
      <c r="E168" s="1" t="s">
        <v>19</v>
      </c>
      <c r="F168" s="1" t="s">
        <v>698</v>
      </c>
      <c r="G168" s="1">
        <v>5160860537</v>
      </c>
      <c r="H168" s="2">
        <v>27180</v>
      </c>
      <c r="I168" s="2">
        <v>31970</v>
      </c>
    </row>
    <row r="169" spans="1:9" x14ac:dyDescent="0.25">
      <c r="A169" s="1">
        <v>1275</v>
      </c>
      <c r="B169" s="1">
        <v>953</v>
      </c>
      <c r="C169" s="1" t="s">
        <v>699</v>
      </c>
      <c r="D169" s="1" t="s">
        <v>700</v>
      </c>
      <c r="E169" s="1" t="s">
        <v>19</v>
      </c>
      <c r="F169" s="1" t="s">
        <v>701</v>
      </c>
      <c r="G169" s="1">
        <v>2792956542</v>
      </c>
      <c r="H169" s="2">
        <v>36589</v>
      </c>
      <c r="I169" s="2">
        <v>42397</v>
      </c>
    </row>
    <row r="170" spans="1:9" x14ac:dyDescent="0.25">
      <c r="A170" s="1">
        <v>6357</v>
      </c>
      <c r="B170" s="1">
        <v>681</v>
      </c>
      <c r="C170" s="1" t="s">
        <v>702</v>
      </c>
      <c r="D170" s="1" t="s">
        <v>703</v>
      </c>
      <c r="E170" s="1" t="s">
        <v>19</v>
      </c>
      <c r="F170" s="1" t="s">
        <v>704</v>
      </c>
      <c r="G170" s="1">
        <v>3676237077</v>
      </c>
      <c r="H170" s="2">
        <v>39826</v>
      </c>
      <c r="I170" s="2">
        <v>43852</v>
      </c>
    </row>
    <row r="171" spans="1:9" x14ac:dyDescent="0.25">
      <c r="A171" s="1">
        <v>4551</v>
      </c>
      <c r="B171" s="1">
        <v>972</v>
      </c>
      <c r="C171" s="1" t="s">
        <v>705</v>
      </c>
      <c r="D171" s="1" t="s">
        <v>706</v>
      </c>
      <c r="E171" s="1" t="s">
        <v>15</v>
      </c>
      <c r="F171" s="1" t="s">
        <v>707</v>
      </c>
      <c r="G171" s="1">
        <v>2375791511</v>
      </c>
      <c r="H171" s="2">
        <v>39964</v>
      </c>
      <c r="I171" s="2">
        <v>45194</v>
      </c>
    </row>
    <row r="172" spans="1:9" x14ac:dyDescent="0.25">
      <c r="A172" s="1">
        <v>4252</v>
      </c>
      <c r="B172" s="1">
        <v>407</v>
      </c>
      <c r="C172" s="1" t="s">
        <v>409</v>
      </c>
      <c r="D172" s="1" t="s">
        <v>708</v>
      </c>
      <c r="E172" s="1" t="s">
        <v>11</v>
      </c>
      <c r="F172" s="1" t="s">
        <v>709</v>
      </c>
      <c r="G172" s="1">
        <v>1578883625</v>
      </c>
      <c r="H172" s="2">
        <v>32729</v>
      </c>
      <c r="I172" s="2">
        <v>39308</v>
      </c>
    </row>
    <row r="173" spans="1:9" x14ac:dyDescent="0.25">
      <c r="A173" s="1">
        <v>2096</v>
      </c>
      <c r="B173" s="1">
        <v>226</v>
      </c>
      <c r="C173" s="1" t="s">
        <v>710</v>
      </c>
      <c r="D173" s="1" t="s">
        <v>711</v>
      </c>
      <c r="E173" s="1" t="s">
        <v>11</v>
      </c>
      <c r="F173" s="1" t="s">
        <v>712</v>
      </c>
      <c r="G173" s="1">
        <v>3365326918</v>
      </c>
      <c r="H173" s="2">
        <v>31375</v>
      </c>
      <c r="I173" s="2">
        <v>34598</v>
      </c>
    </row>
    <row r="174" spans="1:9" x14ac:dyDescent="0.25">
      <c r="A174" s="1">
        <v>5209</v>
      </c>
      <c r="B174" s="1">
        <v>762</v>
      </c>
      <c r="C174" s="1" t="s">
        <v>713</v>
      </c>
      <c r="D174" s="1" t="s">
        <v>714</v>
      </c>
      <c r="E174" s="1" t="s">
        <v>19</v>
      </c>
      <c r="F174" s="1" t="s">
        <v>715</v>
      </c>
      <c r="G174" s="1">
        <v>8798033999</v>
      </c>
      <c r="H174" s="2">
        <v>43729</v>
      </c>
      <c r="I174" s="2">
        <v>45888</v>
      </c>
    </row>
    <row r="175" spans="1:9" x14ac:dyDescent="0.25">
      <c r="A175" s="1">
        <v>9271</v>
      </c>
      <c r="B175" s="1">
        <v>872</v>
      </c>
      <c r="C175" s="1" t="s">
        <v>716</v>
      </c>
      <c r="D175" s="1" t="s">
        <v>717</v>
      </c>
      <c r="E175" s="1" t="s">
        <v>19</v>
      </c>
      <c r="F175" s="1" t="s">
        <v>718</v>
      </c>
      <c r="G175" s="1">
        <v>5734730611</v>
      </c>
      <c r="H175" s="2">
        <v>36589</v>
      </c>
      <c r="I175" s="2">
        <v>41980</v>
      </c>
    </row>
    <row r="176" spans="1:9" x14ac:dyDescent="0.25">
      <c r="A176" s="1">
        <v>6772</v>
      </c>
      <c r="B176" s="1">
        <v>473</v>
      </c>
      <c r="C176" s="1" t="s">
        <v>593</v>
      </c>
      <c r="D176" s="1" t="s">
        <v>719</v>
      </c>
      <c r="E176" s="1" t="s">
        <v>15</v>
      </c>
      <c r="F176" s="1" t="s">
        <v>720</v>
      </c>
      <c r="G176" s="1">
        <v>7600088539</v>
      </c>
      <c r="H176" s="2">
        <v>27879</v>
      </c>
      <c r="I176" s="2">
        <v>34520</v>
      </c>
    </row>
    <row r="177" spans="1:9" x14ac:dyDescent="0.25">
      <c r="A177" s="1">
        <v>4628</v>
      </c>
      <c r="B177" s="1">
        <v>248</v>
      </c>
      <c r="C177" s="1" t="s">
        <v>721</v>
      </c>
      <c r="D177" s="1" t="s">
        <v>722</v>
      </c>
      <c r="E177" s="1" t="s">
        <v>19</v>
      </c>
      <c r="F177" s="1" t="s">
        <v>723</v>
      </c>
      <c r="G177" s="1">
        <v>5946963380</v>
      </c>
      <c r="H177" s="2">
        <v>40345</v>
      </c>
      <c r="I177" s="2">
        <v>43963</v>
      </c>
    </row>
    <row r="178" spans="1:9" x14ac:dyDescent="0.25">
      <c r="A178" s="1">
        <v>3853</v>
      </c>
      <c r="B178" s="1">
        <v>416</v>
      </c>
      <c r="C178" s="1" t="s">
        <v>375</v>
      </c>
      <c r="D178" s="1" t="s">
        <v>724</v>
      </c>
      <c r="E178" s="1" t="s">
        <v>19</v>
      </c>
      <c r="F178" s="1" t="s">
        <v>725</v>
      </c>
      <c r="G178" s="1">
        <v>2407798660</v>
      </c>
      <c r="H178" s="2">
        <v>40802</v>
      </c>
      <c r="I178" s="2">
        <v>46010</v>
      </c>
    </row>
    <row r="179" spans="1:9" x14ac:dyDescent="0.25">
      <c r="A179" s="1">
        <v>515</v>
      </c>
      <c r="B179" s="1">
        <v>425</v>
      </c>
      <c r="C179" s="1" t="s">
        <v>726</v>
      </c>
      <c r="D179" s="1" t="s">
        <v>727</v>
      </c>
      <c r="E179" s="1" t="s">
        <v>15</v>
      </c>
      <c r="F179" s="1" t="s">
        <v>728</v>
      </c>
      <c r="G179" s="1">
        <v>3644687016</v>
      </c>
      <c r="H179" s="2">
        <v>42890</v>
      </c>
      <c r="I179" s="2">
        <v>43808</v>
      </c>
    </row>
    <row r="180" spans="1:9" x14ac:dyDescent="0.25">
      <c r="A180" s="1">
        <v>7513</v>
      </c>
      <c r="B180" s="1">
        <v>435</v>
      </c>
      <c r="C180" s="1" t="s">
        <v>729</v>
      </c>
      <c r="D180" s="1" t="s">
        <v>730</v>
      </c>
      <c r="E180" s="1" t="s">
        <v>15</v>
      </c>
      <c r="F180" s="1" t="s">
        <v>731</v>
      </c>
      <c r="G180" s="1">
        <v>1848195986</v>
      </c>
      <c r="H180" s="2">
        <v>34857</v>
      </c>
      <c r="I180" s="2">
        <v>39999</v>
      </c>
    </row>
    <row r="181" spans="1:9" x14ac:dyDescent="0.25">
      <c r="A181" s="1">
        <v>9030</v>
      </c>
      <c r="B181" s="1">
        <v>370</v>
      </c>
      <c r="C181" s="1" t="s">
        <v>732</v>
      </c>
      <c r="D181" s="1" t="s">
        <v>733</v>
      </c>
      <c r="E181" s="1" t="s">
        <v>11</v>
      </c>
      <c r="F181" s="1" t="s">
        <v>734</v>
      </c>
      <c r="G181" s="1">
        <v>5755404369</v>
      </c>
      <c r="H181" s="2">
        <v>35960</v>
      </c>
      <c r="I181" s="2">
        <v>42486</v>
      </c>
    </row>
    <row r="182" spans="1:9" x14ac:dyDescent="0.25">
      <c r="A182" s="1">
        <v>2378</v>
      </c>
      <c r="B182" s="1">
        <v>406</v>
      </c>
      <c r="C182" s="1" t="s">
        <v>465</v>
      </c>
      <c r="D182" s="1" t="s">
        <v>735</v>
      </c>
      <c r="E182" s="1" t="s">
        <v>11</v>
      </c>
      <c r="F182" s="1" t="s">
        <v>736</v>
      </c>
      <c r="G182" s="1">
        <v>2705083615</v>
      </c>
      <c r="H182" s="2">
        <v>32359</v>
      </c>
      <c r="I182" s="2">
        <v>39222</v>
      </c>
    </row>
    <row r="183" spans="1:9" x14ac:dyDescent="0.25">
      <c r="A183" s="1">
        <v>5894</v>
      </c>
      <c r="B183" s="1">
        <v>976</v>
      </c>
      <c r="C183" s="1" t="s">
        <v>737</v>
      </c>
      <c r="D183" s="1" t="s">
        <v>738</v>
      </c>
      <c r="E183" s="1" t="s">
        <v>11</v>
      </c>
      <c r="F183" s="1" t="s">
        <v>739</v>
      </c>
      <c r="G183" s="1">
        <v>2287296780</v>
      </c>
      <c r="H183" s="2">
        <v>41343</v>
      </c>
      <c r="I183" s="2">
        <v>41645</v>
      </c>
    </row>
    <row r="184" spans="1:9" x14ac:dyDescent="0.25">
      <c r="A184" s="1">
        <v>7587</v>
      </c>
      <c r="B184" s="1">
        <v>349</v>
      </c>
      <c r="C184" s="1" t="s">
        <v>740</v>
      </c>
      <c r="D184" s="1" t="s">
        <v>741</v>
      </c>
      <c r="E184" s="1" t="s">
        <v>11</v>
      </c>
      <c r="F184" s="1" t="s">
        <v>742</v>
      </c>
      <c r="G184" s="1">
        <v>7152577292</v>
      </c>
      <c r="H184" s="2">
        <v>41049</v>
      </c>
      <c r="I184" s="2">
        <v>43066</v>
      </c>
    </row>
    <row r="185" spans="1:9" x14ac:dyDescent="0.25">
      <c r="A185" s="1">
        <v>1424</v>
      </c>
      <c r="B185" s="1">
        <v>595</v>
      </c>
      <c r="C185" s="1" t="s">
        <v>569</v>
      </c>
      <c r="D185" s="1" t="s">
        <v>743</v>
      </c>
      <c r="E185" s="1" t="s">
        <v>19</v>
      </c>
      <c r="F185" s="1" t="s">
        <v>744</v>
      </c>
      <c r="G185" s="1">
        <v>5818539801</v>
      </c>
      <c r="H185" s="2">
        <v>30820</v>
      </c>
      <c r="I185" s="2">
        <v>36600</v>
      </c>
    </row>
    <row r="186" spans="1:9" x14ac:dyDescent="0.25">
      <c r="A186" s="1">
        <v>5214</v>
      </c>
      <c r="B186" s="1">
        <v>366</v>
      </c>
      <c r="C186" s="1" t="s">
        <v>745</v>
      </c>
      <c r="D186" s="1" t="s">
        <v>746</v>
      </c>
      <c r="E186" s="1" t="s">
        <v>19</v>
      </c>
      <c r="F186" s="1" t="s">
        <v>747</v>
      </c>
      <c r="G186" s="1">
        <v>5684234865</v>
      </c>
      <c r="H186" s="2">
        <v>26107</v>
      </c>
      <c r="I186" s="2">
        <v>27549</v>
      </c>
    </row>
    <row r="187" spans="1:9" x14ac:dyDescent="0.25">
      <c r="A187" s="1">
        <v>8249</v>
      </c>
      <c r="B187" s="1">
        <v>39</v>
      </c>
      <c r="C187" s="1" t="s">
        <v>748</v>
      </c>
      <c r="D187" s="1" t="s">
        <v>749</v>
      </c>
      <c r="E187" s="1" t="s">
        <v>19</v>
      </c>
      <c r="F187" s="1" t="s">
        <v>750</v>
      </c>
      <c r="G187" s="1">
        <v>8687515154</v>
      </c>
      <c r="H187" s="2">
        <v>34893</v>
      </c>
      <c r="I187" s="2">
        <v>40036</v>
      </c>
    </row>
    <row r="188" spans="1:9" x14ac:dyDescent="0.25">
      <c r="A188" s="1">
        <v>3172</v>
      </c>
      <c r="B188" s="1">
        <v>978</v>
      </c>
      <c r="C188" s="1" t="s">
        <v>30</v>
      </c>
      <c r="D188" s="1" t="s">
        <v>751</v>
      </c>
      <c r="E188" s="1" t="s">
        <v>11</v>
      </c>
      <c r="F188" s="1" t="s">
        <v>752</v>
      </c>
      <c r="G188" s="1">
        <v>9719226221</v>
      </c>
      <c r="H188" s="2">
        <v>29419</v>
      </c>
      <c r="I188" s="2">
        <v>30070</v>
      </c>
    </row>
    <row r="189" spans="1:9" x14ac:dyDescent="0.25">
      <c r="A189" s="1">
        <v>5489</v>
      </c>
      <c r="B189" s="1">
        <v>623</v>
      </c>
      <c r="C189" s="1" t="s">
        <v>753</v>
      </c>
      <c r="D189" s="1" t="s">
        <v>754</v>
      </c>
      <c r="E189" s="1" t="s">
        <v>19</v>
      </c>
      <c r="F189" s="1" t="s">
        <v>755</v>
      </c>
      <c r="G189" s="1">
        <v>4582180805</v>
      </c>
      <c r="H189" s="2">
        <v>28109</v>
      </c>
      <c r="I189" s="2">
        <v>31210</v>
      </c>
    </row>
    <row r="190" spans="1:9" x14ac:dyDescent="0.25">
      <c r="A190" s="1">
        <v>2037</v>
      </c>
      <c r="B190" s="1">
        <v>751</v>
      </c>
      <c r="C190" s="1" t="s">
        <v>756</v>
      </c>
      <c r="D190" s="1" t="s">
        <v>757</v>
      </c>
      <c r="E190" s="1" t="s">
        <v>15</v>
      </c>
      <c r="F190" s="1" t="s">
        <v>758</v>
      </c>
      <c r="G190" s="1">
        <v>1731496685</v>
      </c>
      <c r="H190" s="2">
        <v>40353</v>
      </c>
      <c r="I190" s="2">
        <v>42443</v>
      </c>
    </row>
    <row r="191" spans="1:9" x14ac:dyDescent="0.25">
      <c r="A191" s="1">
        <v>2401</v>
      </c>
      <c r="B191" s="1">
        <v>899</v>
      </c>
      <c r="C191" s="1" t="s">
        <v>759</v>
      </c>
      <c r="D191" s="1" t="s">
        <v>760</v>
      </c>
      <c r="E191" s="1" t="s">
        <v>15</v>
      </c>
      <c r="F191" s="1" t="s">
        <v>761</v>
      </c>
      <c r="G191" s="1">
        <v>2656568705</v>
      </c>
      <c r="H191" s="2">
        <v>26367</v>
      </c>
      <c r="I191" s="2">
        <v>30146</v>
      </c>
    </row>
    <row r="192" spans="1:9" x14ac:dyDescent="0.25">
      <c r="A192" s="1">
        <v>1303</v>
      </c>
      <c r="B192" s="1">
        <v>396</v>
      </c>
      <c r="C192" s="1" t="s">
        <v>762</v>
      </c>
      <c r="D192" s="1" t="s">
        <v>763</v>
      </c>
      <c r="E192" s="1" t="s">
        <v>11</v>
      </c>
      <c r="F192" s="1" t="s">
        <v>687</v>
      </c>
      <c r="G192" s="1">
        <v>2383254556</v>
      </c>
      <c r="H192" s="2">
        <v>30071</v>
      </c>
      <c r="I192" s="2">
        <v>35395</v>
      </c>
    </row>
    <row r="193" spans="1:9" x14ac:dyDescent="0.25">
      <c r="A193" s="1">
        <v>6798</v>
      </c>
      <c r="B193" s="1">
        <v>792</v>
      </c>
      <c r="C193" s="1" t="s">
        <v>764</v>
      </c>
      <c r="D193" s="1" t="s">
        <v>765</v>
      </c>
      <c r="E193" s="1" t="s">
        <v>11</v>
      </c>
      <c r="F193" s="1" t="s">
        <v>766</v>
      </c>
      <c r="G193" s="1">
        <v>3546706958</v>
      </c>
      <c r="H193" s="2">
        <v>37044</v>
      </c>
      <c r="I193" s="2">
        <v>41647</v>
      </c>
    </row>
    <row r="194" spans="1:9" x14ac:dyDescent="0.25">
      <c r="A194" s="1">
        <v>9917</v>
      </c>
      <c r="B194" s="1">
        <v>808</v>
      </c>
      <c r="C194" s="1" t="s">
        <v>69</v>
      </c>
      <c r="D194" s="1" t="s">
        <v>767</v>
      </c>
      <c r="E194" s="1" t="s">
        <v>15</v>
      </c>
      <c r="F194" s="1" t="s">
        <v>768</v>
      </c>
      <c r="G194" s="1">
        <v>4148247171</v>
      </c>
      <c r="H194" s="2">
        <v>41746</v>
      </c>
      <c r="I194" s="2">
        <v>48917</v>
      </c>
    </row>
    <row r="195" spans="1:9" x14ac:dyDescent="0.25">
      <c r="A195" s="1">
        <v>2969</v>
      </c>
      <c r="B195" s="1">
        <v>903</v>
      </c>
      <c r="C195" s="1" t="s">
        <v>769</v>
      </c>
      <c r="D195" s="1" t="s">
        <v>770</v>
      </c>
      <c r="E195" s="1" t="s">
        <v>19</v>
      </c>
      <c r="F195" s="1" t="s">
        <v>771</v>
      </c>
      <c r="G195" s="1">
        <v>8158241511</v>
      </c>
      <c r="H195" s="2">
        <v>41603</v>
      </c>
      <c r="I195" s="2">
        <v>42856</v>
      </c>
    </row>
    <row r="196" spans="1:9" x14ac:dyDescent="0.25">
      <c r="A196" s="1">
        <v>8737</v>
      </c>
      <c r="B196" s="1">
        <v>335</v>
      </c>
      <c r="C196" s="1" t="s">
        <v>772</v>
      </c>
      <c r="D196" s="1" t="s">
        <v>773</v>
      </c>
      <c r="E196" s="1" t="s">
        <v>19</v>
      </c>
      <c r="F196" s="1" t="s">
        <v>774</v>
      </c>
      <c r="G196" s="1">
        <v>1345806313</v>
      </c>
      <c r="H196" s="2">
        <v>30974</v>
      </c>
      <c r="I196" s="2">
        <v>35261</v>
      </c>
    </row>
    <row r="197" spans="1:9" x14ac:dyDescent="0.25">
      <c r="A197" s="1">
        <v>2104</v>
      </c>
      <c r="B197" s="1">
        <v>784</v>
      </c>
      <c r="C197" s="1" t="s">
        <v>775</v>
      </c>
      <c r="D197" s="1" t="s">
        <v>776</v>
      </c>
      <c r="E197" s="1" t="s">
        <v>15</v>
      </c>
      <c r="F197" s="1" t="s">
        <v>777</v>
      </c>
      <c r="G197" s="1">
        <v>9076432313</v>
      </c>
      <c r="H197" s="2">
        <v>34491</v>
      </c>
      <c r="I197" s="2">
        <v>39592</v>
      </c>
    </row>
    <row r="198" spans="1:9" x14ac:dyDescent="0.25">
      <c r="A198" s="1">
        <v>1702</v>
      </c>
      <c r="B198" s="1">
        <v>683</v>
      </c>
      <c r="C198" s="1" t="s">
        <v>778</v>
      </c>
      <c r="D198" s="1" t="s">
        <v>779</v>
      </c>
      <c r="E198" s="1" t="s">
        <v>15</v>
      </c>
      <c r="F198" s="1" t="s">
        <v>780</v>
      </c>
      <c r="G198" s="1">
        <v>6507962797</v>
      </c>
      <c r="H198" s="2">
        <v>40408</v>
      </c>
      <c r="I198" s="2">
        <v>46382</v>
      </c>
    </row>
    <row r="199" spans="1:9" x14ac:dyDescent="0.25">
      <c r="A199" s="1">
        <v>8933</v>
      </c>
      <c r="B199" s="1">
        <v>536</v>
      </c>
      <c r="C199" s="1" t="s">
        <v>781</v>
      </c>
      <c r="D199" s="1" t="s">
        <v>782</v>
      </c>
      <c r="E199" s="1" t="s">
        <v>19</v>
      </c>
      <c r="F199" s="1" t="s">
        <v>783</v>
      </c>
      <c r="G199" s="1">
        <v>5130575428</v>
      </c>
      <c r="H199" s="2">
        <v>40030</v>
      </c>
      <c r="I199" s="2">
        <v>41940</v>
      </c>
    </row>
    <row r="200" spans="1:9" x14ac:dyDescent="0.25">
      <c r="A200" s="1">
        <v>3624</v>
      </c>
      <c r="B200" s="1">
        <v>142</v>
      </c>
      <c r="C200" s="1" t="s">
        <v>784</v>
      </c>
      <c r="D200" s="1" t="s">
        <v>785</v>
      </c>
      <c r="E200" s="1" t="s">
        <v>11</v>
      </c>
      <c r="F200" s="1" t="s">
        <v>786</v>
      </c>
      <c r="G200" s="1">
        <v>7652369372</v>
      </c>
      <c r="H200" s="2">
        <v>42858</v>
      </c>
      <c r="I200" s="2">
        <v>44812</v>
      </c>
    </row>
    <row r="201" spans="1:9" x14ac:dyDescent="0.25">
      <c r="A201" s="1">
        <v>4892</v>
      </c>
      <c r="B201" s="1">
        <v>617</v>
      </c>
      <c r="C201" s="1" t="s">
        <v>787</v>
      </c>
      <c r="D201" s="1" t="s">
        <v>788</v>
      </c>
      <c r="E201" s="1" t="s">
        <v>15</v>
      </c>
      <c r="F201" s="1" t="s">
        <v>789</v>
      </c>
      <c r="G201" s="1">
        <v>9062287896</v>
      </c>
      <c r="H201" s="2">
        <v>33099</v>
      </c>
      <c r="I201" s="2">
        <v>34310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workbookViewId="0">
      <selection sqref="A1:D201"/>
    </sheetView>
  </sheetViews>
  <sheetFormatPr defaultRowHeight="15" x14ac:dyDescent="0.25"/>
  <cols>
    <col min="1" max="1" width="8.42578125" customWidth="1"/>
    <col min="2" max="2" width="16.5703125" customWidth="1"/>
    <col min="3" max="3" width="12.28515625" customWidth="1"/>
    <col min="4" max="4" width="15.85546875" customWidth="1"/>
  </cols>
  <sheetData>
    <row r="1" spans="1:4" x14ac:dyDescent="0.25">
      <c r="A1" s="1" t="s">
        <v>192</v>
      </c>
      <c r="B1" s="1" t="s">
        <v>291</v>
      </c>
      <c r="C1" s="1" t="s">
        <v>292</v>
      </c>
      <c r="D1" s="1" t="s">
        <v>293</v>
      </c>
    </row>
    <row r="2" spans="1:4" x14ac:dyDescent="0.25">
      <c r="A2" s="1">
        <v>690</v>
      </c>
      <c r="B2" s="1" t="s">
        <v>294</v>
      </c>
      <c r="C2" s="2">
        <v>41757</v>
      </c>
      <c r="D2" s="2">
        <v>41991</v>
      </c>
    </row>
    <row r="3" spans="1:4" x14ac:dyDescent="0.25">
      <c r="A3" s="1">
        <v>933</v>
      </c>
      <c r="B3" s="1" t="s">
        <v>294</v>
      </c>
      <c r="C3" s="2">
        <v>35595</v>
      </c>
      <c r="D3" s="2">
        <v>35621</v>
      </c>
    </row>
    <row r="4" spans="1:4" x14ac:dyDescent="0.25">
      <c r="A4" s="1">
        <v>261</v>
      </c>
      <c r="B4" s="1" t="s">
        <v>295</v>
      </c>
      <c r="C4" s="2">
        <v>34195</v>
      </c>
      <c r="D4" s="2"/>
    </row>
    <row r="5" spans="1:4" x14ac:dyDescent="0.25">
      <c r="A5" s="1">
        <v>445</v>
      </c>
      <c r="B5" s="1" t="s">
        <v>295</v>
      </c>
      <c r="C5" s="2">
        <v>43812</v>
      </c>
      <c r="D5" s="2"/>
    </row>
    <row r="6" spans="1:4" x14ac:dyDescent="0.25">
      <c r="A6" s="1">
        <v>722</v>
      </c>
      <c r="B6" s="1" t="s">
        <v>295</v>
      </c>
      <c r="C6" s="2">
        <v>35329</v>
      </c>
      <c r="D6" s="2"/>
    </row>
    <row r="7" spans="1:4" x14ac:dyDescent="0.25">
      <c r="A7" s="1">
        <v>129</v>
      </c>
      <c r="B7" s="1" t="s">
        <v>294</v>
      </c>
      <c r="C7" s="2">
        <v>26046</v>
      </c>
      <c r="D7" s="2">
        <v>26238</v>
      </c>
    </row>
    <row r="8" spans="1:4" x14ac:dyDescent="0.25">
      <c r="A8" s="1">
        <v>489</v>
      </c>
      <c r="B8" s="1" t="s">
        <v>295</v>
      </c>
      <c r="C8" s="2">
        <v>38707</v>
      </c>
      <c r="D8" s="2"/>
    </row>
    <row r="9" spans="1:4" x14ac:dyDescent="0.25">
      <c r="A9" s="1">
        <v>165</v>
      </c>
      <c r="B9" s="1" t="s">
        <v>295</v>
      </c>
      <c r="C9" s="2">
        <v>29039</v>
      </c>
      <c r="D9" s="2"/>
    </row>
    <row r="10" spans="1:4" x14ac:dyDescent="0.25">
      <c r="A10" s="1">
        <v>164</v>
      </c>
      <c r="B10" s="1" t="s">
        <v>295</v>
      </c>
      <c r="C10" s="2">
        <v>27879</v>
      </c>
      <c r="D10" s="2"/>
    </row>
    <row r="11" spans="1:4" x14ac:dyDescent="0.25">
      <c r="A11" s="1">
        <v>364</v>
      </c>
      <c r="B11" s="1" t="s">
        <v>295</v>
      </c>
      <c r="C11" s="2">
        <v>40971</v>
      </c>
      <c r="D11" s="2"/>
    </row>
    <row r="12" spans="1:4" x14ac:dyDescent="0.25">
      <c r="A12" s="1">
        <v>469</v>
      </c>
      <c r="B12" s="1" t="s">
        <v>294</v>
      </c>
      <c r="C12" s="2">
        <v>33287</v>
      </c>
      <c r="D12" s="2">
        <v>33373</v>
      </c>
    </row>
    <row r="13" spans="1:4" x14ac:dyDescent="0.25">
      <c r="A13" s="1">
        <v>158</v>
      </c>
      <c r="B13" s="1" t="s">
        <v>294</v>
      </c>
      <c r="C13" s="2">
        <v>27850</v>
      </c>
      <c r="D13" s="2">
        <v>27941</v>
      </c>
    </row>
    <row r="14" spans="1:4" x14ac:dyDescent="0.25">
      <c r="A14" s="1">
        <v>337</v>
      </c>
      <c r="B14" s="1" t="s">
        <v>295</v>
      </c>
      <c r="C14" s="2">
        <v>27891</v>
      </c>
      <c r="D14" s="2"/>
    </row>
    <row r="15" spans="1:4" x14ac:dyDescent="0.25">
      <c r="A15" s="1">
        <v>634</v>
      </c>
      <c r="B15" s="1" t="s">
        <v>295</v>
      </c>
      <c r="C15" s="2">
        <v>29501</v>
      </c>
      <c r="D15" s="2"/>
    </row>
    <row r="16" spans="1:4" x14ac:dyDescent="0.25">
      <c r="A16" s="1">
        <v>577</v>
      </c>
      <c r="B16" s="1" t="s">
        <v>294</v>
      </c>
      <c r="C16" s="2">
        <v>31855</v>
      </c>
      <c r="D16" s="2">
        <v>31998</v>
      </c>
    </row>
    <row r="17" spans="1:4" x14ac:dyDescent="0.25">
      <c r="A17" s="1">
        <v>907</v>
      </c>
      <c r="B17" s="1" t="s">
        <v>295</v>
      </c>
      <c r="C17" s="2">
        <v>41478</v>
      </c>
      <c r="D17" s="2"/>
    </row>
    <row r="18" spans="1:4" x14ac:dyDescent="0.25">
      <c r="A18" s="1">
        <v>870</v>
      </c>
      <c r="B18" s="1" t="s">
        <v>295</v>
      </c>
      <c r="C18" s="2">
        <v>40239</v>
      </c>
      <c r="D18" s="2"/>
    </row>
    <row r="19" spans="1:4" x14ac:dyDescent="0.25">
      <c r="A19" s="1">
        <v>982</v>
      </c>
      <c r="B19" s="1" t="s">
        <v>295</v>
      </c>
      <c r="C19" s="2">
        <v>43025</v>
      </c>
      <c r="D19" s="2"/>
    </row>
    <row r="20" spans="1:4" x14ac:dyDescent="0.25">
      <c r="A20" s="1">
        <v>351</v>
      </c>
      <c r="B20" s="1" t="s">
        <v>294</v>
      </c>
      <c r="C20" s="2">
        <v>28128</v>
      </c>
      <c r="D20" s="2">
        <v>28312</v>
      </c>
    </row>
    <row r="21" spans="1:4" x14ac:dyDescent="0.25">
      <c r="A21" s="1">
        <v>328</v>
      </c>
      <c r="B21" s="1" t="s">
        <v>294</v>
      </c>
      <c r="C21" s="2">
        <v>35450</v>
      </c>
      <c r="D21" s="2">
        <v>35681</v>
      </c>
    </row>
    <row r="22" spans="1:4" x14ac:dyDescent="0.25">
      <c r="A22" s="1">
        <v>242</v>
      </c>
      <c r="B22" s="1" t="s">
        <v>295</v>
      </c>
      <c r="C22" s="2">
        <v>35408</v>
      </c>
      <c r="D22" s="2"/>
    </row>
    <row r="23" spans="1:4" x14ac:dyDescent="0.25">
      <c r="A23" s="1">
        <v>421</v>
      </c>
      <c r="B23" s="1" t="s">
        <v>294</v>
      </c>
      <c r="C23" s="2">
        <v>36198</v>
      </c>
      <c r="D23" s="2">
        <v>36224</v>
      </c>
    </row>
    <row r="24" spans="1:4" x14ac:dyDescent="0.25">
      <c r="A24" s="1">
        <v>6</v>
      </c>
      <c r="B24" s="1" t="s">
        <v>294</v>
      </c>
      <c r="C24" s="2">
        <v>28192</v>
      </c>
      <c r="D24" s="2">
        <v>28437</v>
      </c>
    </row>
    <row r="25" spans="1:4" x14ac:dyDescent="0.25">
      <c r="A25" s="1">
        <v>384</v>
      </c>
      <c r="B25" s="1" t="s">
        <v>295</v>
      </c>
      <c r="C25" s="2">
        <v>26350</v>
      </c>
      <c r="D25" s="2"/>
    </row>
    <row r="26" spans="1:4" x14ac:dyDescent="0.25">
      <c r="A26" s="1">
        <v>286</v>
      </c>
      <c r="B26" s="1" t="s">
        <v>294</v>
      </c>
      <c r="C26" s="2">
        <v>38509</v>
      </c>
      <c r="D26" s="2">
        <v>38610</v>
      </c>
    </row>
    <row r="27" spans="1:4" x14ac:dyDescent="0.25">
      <c r="A27" s="1">
        <v>892</v>
      </c>
      <c r="B27" s="1" t="s">
        <v>294</v>
      </c>
      <c r="C27" s="2">
        <v>43786</v>
      </c>
      <c r="D27" s="2">
        <v>43811</v>
      </c>
    </row>
    <row r="28" spans="1:4" x14ac:dyDescent="0.25">
      <c r="A28" s="1">
        <v>558</v>
      </c>
      <c r="B28" s="1" t="s">
        <v>294</v>
      </c>
      <c r="C28" s="2">
        <v>41574</v>
      </c>
      <c r="D28" s="2">
        <v>41593</v>
      </c>
    </row>
    <row r="29" spans="1:4" x14ac:dyDescent="0.25">
      <c r="A29" s="1">
        <v>481</v>
      </c>
      <c r="B29" s="1" t="s">
        <v>295</v>
      </c>
      <c r="C29" s="2">
        <v>38909</v>
      </c>
      <c r="D29" s="2"/>
    </row>
    <row r="30" spans="1:4" x14ac:dyDescent="0.25">
      <c r="A30" s="1">
        <v>155</v>
      </c>
      <c r="B30" s="1" t="s">
        <v>295</v>
      </c>
      <c r="C30" s="2">
        <v>37887</v>
      </c>
      <c r="D30" s="2"/>
    </row>
    <row r="31" spans="1:4" x14ac:dyDescent="0.25">
      <c r="A31" s="1">
        <v>771</v>
      </c>
      <c r="B31" s="1" t="s">
        <v>294</v>
      </c>
      <c r="C31" s="2">
        <v>41397</v>
      </c>
      <c r="D31" s="2">
        <v>41593</v>
      </c>
    </row>
    <row r="32" spans="1:4" x14ac:dyDescent="0.25">
      <c r="A32" s="1">
        <v>945</v>
      </c>
      <c r="B32" s="1" t="s">
        <v>294</v>
      </c>
      <c r="C32" s="2">
        <v>37010</v>
      </c>
      <c r="D32" s="2">
        <v>37113</v>
      </c>
    </row>
    <row r="33" spans="1:4" x14ac:dyDescent="0.25">
      <c r="A33" s="1">
        <v>719</v>
      </c>
      <c r="B33" s="1" t="s">
        <v>294</v>
      </c>
      <c r="C33" s="2">
        <v>38739</v>
      </c>
      <c r="D33" s="2">
        <v>38915</v>
      </c>
    </row>
    <row r="34" spans="1:4" x14ac:dyDescent="0.25">
      <c r="A34" s="1">
        <v>493</v>
      </c>
      <c r="B34" s="1" t="s">
        <v>295</v>
      </c>
      <c r="C34" s="2">
        <v>34931</v>
      </c>
      <c r="D34" s="2"/>
    </row>
    <row r="35" spans="1:4" x14ac:dyDescent="0.25">
      <c r="A35" s="1">
        <v>998</v>
      </c>
      <c r="B35" s="1" t="s">
        <v>294</v>
      </c>
      <c r="C35" s="2">
        <v>41599</v>
      </c>
      <c r="D35" s="2">
        <v>41593</v>
      </c>
    </row>
    <row r="36" spans="1:4" x14ac:dyDescent="0.25">
      <c r="A36" s="1">
        <v>968</v>
      </c>
      <c r="B36" s="1" t="s">
        <v>294</v>
      </c>
      <c r="C36" s="2">
        <v>33973</v>
      </c>
      <c r="D36" s="2">
        <v>34183</v>
      </c>
    </row>
    <row r="37" spans="1:4" x14ac:dyDescent="0.25">
      <c r="A37" s="1">
        <v>738</v>
      </c>
      <c r="B37" s="1" t="s">
        <v>295</v>
      </c>
      <c r="C37" s="2">
        <v>28387</v>
      </c>
      <c r="D37" s="2"/>
    </row>
    <row r="38" spans="1:4" x14ac:dyDescent="0.25">
      <c r="A38" s="1">
        <v>912</v>
      </c>
      <c r="B38" s="1" t="s">
        <v>295</v>
      </c>
      <c r="C38" s="2">
        <v>43829</v>
      </c>
      <c r="D38" s="2"/>
    </row>
    <row r="39" spans="1:4" x14ac:dyDescent="0.25">
      <c r="A39" s="1">
        <v>782</v>
      </c>
      <c r="B39" s="1" t="s">
        <v>294</v>
      </c>
      <c r="C39" s="2">
        <v>37499</v>
      </c>
      <c r="D39" s="2">
        <v>37549</v>
      </c>
    </row>
    <row r="40" spans="1:4" x14ac:dyDescent="0.25">
      <c r="A40" s="1">
        <v>140</v>
      </c>
      <c r="B40" s="1" t="s">
        <v>294</v>
      </c>
      <c r="C40" s="2">
        <v>38878</v>
      </c>
      <c r="D40" s="2">
        <v>38915</v>
      </c>
    </row>
    <row r="41" spans="1:4" x14ac:dyDescent="0.25">
      <c r="A41" s="1">
        <v>702</v>
      </c>
      <c r="B41" s="1" t="s">
        <v>294</v>
      </c>
      <c r="C41" s="2">
        <v>38175</v>
      </c>
      <c r="D41" s="2">
        <v>38311</v>
      </c>
    </row>
    <row r="42" spans="1:4" x14ac:dyDescent="0.25">
      <c r="A42" s="1">
        <v>284</v>
      </c>
      <c r="B42" s="1" t="s">
        <v>294</v>
      </c>
      <c r="C42" s="2">
        <v>29988</v>
      </c>
      <c r="D42" s="2">
        <v>30018</v>
      </c>
    </row>
    <row r="43" spans="1:4" x14ac:dyDescent="0.25">
      <c r="A43" s="1">
        <v>199</v>
      </c>
      <c r="B43" s="1" t="s">
        <v>295</v>
      </c>
      <c r="C43" s="2">
        <v>39290</v>
      </c>
      <c r="D43" s="2"/>
    </row>
    <row r="44" spans="1:4" x14ac:dyDescent="0.25">
      <c r="A44" s="1">
        <v>228</v>
      </c>
      <c r="B44" s="1" t="s">
        <v>294</v>
      </c>
      <c r="C44" s="2">
        <v>34423</v>
      </c>
      <c r="D44" s="2">
        <v>34433</v>
      </c>
    </row>
    <row r="45" spans="1:4" x14ac:dyDescent="0.25">
      <c r="A45" s="1">
        <v>908</v>
      </c>
      <c r="B45" s="1" t="s">
        <v>295</v>
      </c>
      <c r="C45" s="2">
        <v>36188</v>
      </c>
      <c r="D45" s="2"/>
    </row>
    <row r="46" spans="1:4" x14ac:dyDescent="0.25">
      <c r="A46" s="1">
        <v>594</v>
      </c>
      <c r="B46" s="1" t="s">
        <v>295</v>
      </c>
      <c r="C46" s="2">
        <v>38066</v>
      </c>
      <c r="D46" s="2"/>
    </row>
    <row r="47" spans="1:4" x14ac:dyDescent="0.25">
      <c r="A47" s="1">
        <v>542</v>
      </c>
      <c r="B47" s="1" t="s">
        <v>295</v>
      </c>
      <c r="C47" s="2">
        <v>31551</v>
      </c>
      <c r="D47" s="2"/>
    </row>
    <row r="48" spans="1:4" x14ac:dyDescent="0.25">
      <c r="A48" s="1">
        <v>586</v>
      </c>
      <c r="B48" s="1" t="s">
        <v>295</v>
      </c>
      <c r="C48" s="2">
        <v>28192</v>
      </c>
      <c r="D48" s="2"/>
    </row>
    <row r="49" spans="1:4" x14ac:dyDescent="0.25">
      <c r="A49" s="1">
        <v>636</v>
      </c>
      <c r="B49" s="1" t="s">
        <v>294</v>
      </c>
      <c r="C49" s="2">
        <v>39502</v>
      </c>
      <c r="D49" s="2">
        <v>39669</v>
      </c>
    </row>
    <row r="50" spans="1:4" x14ac:dyDescent="0.25">
      <c r="A50" s="1">
        <v>581</v>
      </c>
      <c r="B50" s="1" t="s">
        <v>295</v>
      </c>
      <c r="C50" s="2">
        <v>43063</v>
      </c>
      <c r="D50" s="2"/>
    </row>
    <row r="51" spans="1:4" x14ac:dyDescent="0.25">
      <c r="A51" s="1">
        <v>336</v>
      </c>
      <c r="B51" s="1" t="s">
        <v>295</v>
      </c>
      <c r="C51" s="2">
        <v>26581</v>
      </c>
      <c r="D51" s="2"/>
    </row>
    <row r="52" spans="1:4" x14ac:dyDescent="0.25">
      <c r="A52" s="1">
        <v>504</v>
      </c>
      <c r="B52" s="1" t="s">
        <v>294</v>
      </c>
      <c r="C52" s="2">
        <v>30143</v>
      </c>
      <c r="D52" s="2">
        <v>30239</v>
      </c>
    </row>
    <row r="53" spans="1:4" x14ac:dyDescent="0.25">
      <c r="A53" s="1">
        <v>346</v>
      </c>
      <c r="B53" s="1" t="s">
        <v>294</v>
      </c>
      <c r="C53" s="2">
        <v>39238</v>
      </c>
      <c r="D53" s="2">
        <v>39275</v>
      </c>
    </row>
    <row r="54" spans="1:4" x14ac:dyDescent="0.25">
      <c r="A54" s="1">
        <v>135</v>
      </c>
      <c r="B54" s="1" t="s">
        <v>295</v>
      </c>
      <c r="C54" s="2">
        <v>38240</v>
      </c>
      <c r="D54" s="2"/>
    </row>
    <row r="55" spans="1:4" x14ac:dyDescent="0.25">
      <c r="A55" s="1">
        <v>822</v>
      </c>
      <c r="B55" s="1" t="s">
        <v>294</v>
      </c>
      <c r="C55" s="2">
        <v>33419</v>
      </c>
      <c r="D55" s="2">
        <v>33434</v>
      </c>
    </row>
    <row r="56" spans="1:4" x14ac:dyDescent="0.25">
      <c r="A56" s="1">
        <v>95</v>
      </c>
      <c r="B56" s="1" t="s">
        <v>295</v>
      </c>
      <c r="C56" s="2">
        <v>41375</v>
      </c>
      <c r="D56" s="2"/>
    </row>
    <row r="57" spans="1:4" x14ac:dyDescent="0.25">
      <c r="A57" s="1">
        <v>597</v>
      </c>
      <c r="B57" s="1" t="s">
        <v>295</v>
      </c>
      <c r="C57" s="2">
        <v>40385</v>
      </c>
      <c r="D57" s="2"/>
    </row>
    <row r="58" spans="1:4" x14ac:dyDescent="0.25">
      <c r="A58" s="1">
        <v>340</v>
      </c>
      <c r="B58" s="1" t="s">
        <v>295</v>
      </c>
      <c r="C58" s="2">
        <v>29893</v>
      </c>
      <c r="D58" s="2"/>
    </row>
    <row r="59" spans="1:4" x14ac:dyDescent="0.25">
      <c r="A59" s="1">
        <v>905</v>
      </c>
      <c r="B59" s="1" t="s">
        <v>294</v>
      </c>
      <c r="C59" s="2">
        <v>30417</v>
      </c>
      <c r="D59" s="2">
        <v>30589</v>
      </c>
    </row>
    <row r="60" spans="1:4" x14ac:dyDescent="0.25">
      <c r="A60" s="1">
        <v>250</v>
      </c>
      <c r="B60" s="1" t="s">
        <v>294</v>
      </c>
      <c r="C60" s="2">
        <v>38978</v>
      </c>
      <c r="D60" s="2">
        <v>39012</v>
      </c>
    </row>
    <row r="61" spans="1:4" x14ac:dyDescent="0.25">
      <c r="A61" s="1">
        <v>400</v>
      </c>
      <c r="B61" s="1" t="s">
        <v>295</v>
      </c>
      <c r="C61" s="2">
        <v>37628</v>
      </c>
      <c r="D61" s="2"/>
    </row>
    <row r="62" spans="1:4" x14ac:dyDescent="0.25">
      <c r="A62" s="1">
        <v>877</v>
      </c>
      <c r="B62" s="1" t="s">
        <v>294</v>
      </c>
      <c r="C62" s="2">
        <v>36550</v>
      </c>
      <c r="D62" s="2">
        <v>36607</v>
      </c>
    </row>
    <row r="63" spans="1:4" x14ac:dyDescent="0.25">
      <c r="A63" s="1">
        <v>97</v>
      </c>
      <c r="B63" s="1" t="s">
        <v>295</v>
      </c>
      <c r="C63" s="2">
        <v>40688</v>
      </c>
      <c r="D63" s="2"/>
    </row>
    <row r="64" spans="1:4" x14ac:dyDescent="0.25">
      <c r="A64" s="1">
        <v>12</v>
      </c>
      <c r="B64" s="1" t="s">
        <v>295</v>
      </c>
      <c r="C64" s="2">
        <v>36695</v>
      </c>
      <c r="D64" s="2"/>
    </row>
    <row r="65" spans="1:4" x14ac:dyDescent="0.25">
      <c r="A65" s="1">
        <v>353</v>
      </c>
      <c r="B65" s="1" t="s">
        <v>294</v>
      </c>
      <c r="C65" s="2">
        <v>41123</v>
      </c>
      <c r="D65" s="2">
        <v>41186</v>
      </c>
    </row>
    <row r="66" spans="1:4" x14ac:dyDescent="0.25">
      <c r="A66" s="1">
        <v>856</v>
      </c>
      <c r="B66" s="1" t="s">
        <v>294</v>
      </c>
      <c r="C66" s="2">
        <v>28302</v>
      </c>
      <c r="D66" s="2">
        <v>28437</v>
      </c>
    </row>
    <row r="67" spans="1:4" x14ac:dyDescent="0.25">
      <c r="A67" s="1">
        <v>1</v>
      </c>
      <c r="B67" s="1" t="s">
        <v>294</v>
      </c>
      <c r="C67" s="2">
        <v>40222</v>
      </c>
      <c r="D67" s="2">
        <v>40512</v>
      </c>
    </row>
    <row r="68" spans="1:4" x14ac:dyDescent="0.25">
      <c r="A68" s="1">
        <v>390</v>
      </c>
      <c r="B68" s="1" t="s">
        <v>294</v>
      </c>
      <c r="C68" s="2">
        <v>39896</v>
      </c>
      <c r="D68" s="2">
        <v>39881</v>
      </c>
    </row>
    <row r="69" spans="1:4" x14ac:dyDescent="0.25">
      <c r="A69" s="1">
        <v>446</v>
      </c>
      <c r="B69" s="1" t="s">
        <v>295</v>
      </c>
      <c r="C69" s="2">
        <v>34084</v>
      </c>
      <c r="D69" s="2"/>
    </row>
    <row r="70" spans="1:4" x14ac:dyDescent="0.25">
      <c r="A70" s="1">
        <v>32</v>
      </c>
      <c r="B70" s="1" t="s">
        <v>295</v>
      </c>
      <c r="C70" s="2">
        <v>38229</v>
      </c>
      <c r="D70" s="2"/>
    </row>
    <row r="71" spans="1:4" x14ac:dyDescent="0.25">
      <c r="A71" s="1">
        <v>420</v>
      </c>
      <c r="B71" s="1" t="s">
        <v>295</v>
      </c>
      <c r="C71" s="2">
        <v>32510</v>
      </c>
      <c r="D71" s="2"/>
    </row>
    <row r="72" spans="1:4" x14ac:dyDescent="0.25">
      <c r="A72" s="1">
        <v>708</v>
      </c>
      <c r="B72" s="1" t="s">
        <v>294</v>
      </c>
      <c r="C72" s="2">
        <v>43515</v>
      </c>
      <c r="D72" s="2">
        <v>43677</v>
      </c>
    </row>
    <row r="73" spans="1:4" x14ac:dyDescent="0.25">
      <c r="A73" s="1">
        <v>227</v>
      </c>
      <c r="B73" s="1" t="s">
        <v>294</v>
      </c>
      <c r="C73" s="2">
        <v>37281</v>
      </c>
      <c r="D73" s="2">
        <v>37261</v>
      </c>
    </row>
    <row r="74" spans="1:4" x14ac:dyDescent="0.25">
      <c r="A74" s="1">
        <v>595</v>
      </c>
      <c r="B74" s="1" t="s">
        <v>295</v>
      </c>
      <c r="C74" s="2">
        <v>37751</v>
      </c>
      <c r="D74" s="2"/>
    </row>
    <row r="75" spans="1:4" x14ac:dyDescent="0.25">
      <c r="A75" s="1">
        <v>211</v>
      </c>
      <c r="B75" s="1" t="s">
        <v>294</v>
      </c>
      <c r="C75" s="2">
        <v>38793</v>
      </c>
      <c r="D75" s="2">
        <v>39074</v>
      </c>
    </row>
    <row r="76" spans="1:4" x14ac:dyDescent="0.25">
      <c r="A76" s="1">
        <v>650</v>
      </c>
      <c r="B76" s="1" t="s">
        <v>295</v>
      </c>
      <c r="C76" s="2">
        <v>39251</v>
      </c>
      <c r="D76" s="2"/>
    </row>
    <row r="77" spans="1:4" x14ac:dyDescent="0.25">
      <c r="A77" s="1">
        <v>45</v>
      </c>
      <c r="B77" s="1" t="s">
        <v>294</v>
      </c>
      <c r="C77" s="2">
        <v>35127</v>
      </c>
      <c r="D77" s="2">
        <v>35186</v>
      </c>
    </row>
    <row r="78" spans="1:4" x14ac:dyDescent="0.25">
      <c r="A78" s="1">
        <v>201</v>
      </c>
      <c r="B78" s="1" t="s">
        <v>295</v>
      </c>
      <c r="C78" s="2">
        <v>30287</v>
      </c>
      <c r="D78" s="2"/>
    </row>
    <row r="79" spans="1:4" x14ac:dyDescent="0.25">
      <c r="A79" s="1">
        <v>564</v>
      </c>
      <c r="B79" s="1" t="s">
        <v>294</v>
      </c>
      <c r="C79" s="2">
        <v>38109</v>
      </c>
      <c r="D79" s="2">
        <v>38255</v>
      </c>
    </row>
    <row r="80" spans="1:4" x14ac:dyDescent="0.25">
      <c r="A80" s="1">
        <v>138</v>
      </c>
      <c r="B80" s="1" t="s">
        <v>295</v>
      </c>
      <c r="C80" s="2">
        <v>39500</v>
      </c>
      <c r="D80" s="2"/>
    </row>
    <row r="81" spans="1:4" x14ac:dyDescent="0.25">
      <c r="A81" s="1">
        <v>57</v>
      </c>
      <c r="B81" s="1" t="s">
        <v>294</v>
      </c>
      <c r="C81" s="2">
        <v>38064</v>
      </c>
      <c r="D81" s="2">
        <v>38048</v>
      </c>
    </row>
    <row r="82" spans="1:4" x14ac:dyDescent="0.25">
      <c r="A82" s="1">
        <v>128</v>
      </c>
      <c r="B82" s="1" t="s">
        <v>295</v>
      </c>
      <c r="C82" s="2">
        <v>33685</v>
      </c>
      <c r="D82" s="2"/>
    </row>
    <row r="83" spans="1:4" x14ac:dyDescent="0.25">
      <c r="A83" s="1">
        <v>33</v>
      </c>
      <c r="B83" s="1" t="s">
        <v>295</v>
      </c>
      <c r="C83" s="2">
        <v>32238</v>
      </c>
      <c r="D83" s="2"/>
    </row>
    <row r="84" spans="1:4" x14ac:dyDescent="0.25">
      <c r="A84" s="1">
        <v>936</v>
      </c>
      <c r="B84" s="1" t="s">
        <v>295</v>
      </c>
      <c r="C84" s="2">
        <v>41314</v>
      </c>
      <c r="D84" s="2"/>
    </row>
    <row r="85" spans="1:4" x14ac:dyDescent="0.25">
      <c r="A85" s="1">
        <v>762</v>
      </c>
      <c r="B85" s="1" t="s">
        <v>295</v>
      </c>
      <c r="C85" s="2">
        <v>28570</v>
      </c>
      <c r="D85" s="2"/>
    </row>
    <row r="86" spans="1:4" x14ac:dyDescent="0.25">
      <c r="A86" s="1">
        <v>838</v>
      </c>
      <c r="B86" s="1" t="s">
        <v>294</v>
      </c>
      <c r="C86" s="2">
        <v>34704</v>
      </c>
      <c r="D86" s="2">
        <v>34934</v>
      </c>
    </row>
    <row r="87" spans="1:4" x14ac:dyDescent="0.25">
      <c r="A87" s="1">
        <v>215</v>
      </c>
      <c r="B87" s="1" t="s">
        <v>294</v>
      </c>
      <c r="C87" s="2">
        <v>31057</v>
      </c>
      <c r="D87" s="2">
        <v>31078</v>
      </c>
    </row>
    <row r="88" spans="1:4" x14ac:dyDescent="0.25">
      <c r="A88" s="1">
        <v>818</v>
      </c>
      <c r="B88" s="1" t="s">
        <v>294</v>
      </c>
      <c r="C88" s="2">
        <v>38957</v>
      </c>
      <c r="D88" s="2">
        <v>39010</v>
      </c>
    </row>
    <row r="89" spans="1:4" x14ac:dyDescent="0.25">
      <c r="A89" s="1">
        <v>780</v>
      </c>
      <c r="B89" s="1" t="s">
        <v>294</v>
      </c>
      <c r="C89" s="2">
        <v>32793</v>
      </c>
      <c r="D89" s="2">
        <v>32798</v>
      </c>
    </row>
    <row r="90" spans="1:4" x14ac:dyDescent="0.25">
      <c r="A90" s="1">
        <v>40</v>
      </c>
      <c r="B90" s="1" t="s">
        <v>295</v>
      </c>
      <c r="C90" s="2">
        <v>29344</v>
      </c>
      <c r="D90" s="2"/>
    </row>
    <row r="91" spans="1:4" x14ac:dyDescent="0.25">
      <c r="A91" s="1">
        <v>366</v>
      </c>
      <c r="B91" s="1" t="s">
        <v>294</v>
      </c>
      <c r="C91" s="2">
        <v>29281</v>
      </c>
      <c r="D91" s="2">
        <v>29296</v>
      </c>
    </row>
    <row r="92" spans="1:4" x14ac:dyDescent="0.25">
      <c r="A92" s="1">
        <v>678</v>
      </c>
      <c r="B92" s="1" t="s">
        <v>295</v>
      </c>
      <c r="C92" s="2">
        <v>34349</v>
      </c>
      <c r="D92" s="2"/>
    </row>
    <row r="93" spans="1:4" x14ac:dyDescent="0.25">
      <c r="A93" s="1">
        <v>703</v>
      </c>
      <c r="B93" s="1" t="s">
        <v>295</v>
      </c>
      <c r="C93" s="2">
        <v>42760</v>
      </c>
      <c r="D93" s="2"/>
    </row>
    <row r="94" spans="1:4" x14ac:dyDescent="0.25">
      <c r="A94" s="1">
        <v>180</v>
      </c>
      <c r="B94" s="1" t="s">
        <v>295</v>
      </c>
      <c r="C94" s="2">
        <v>27485</v>
      </c>
      <c r="D94" s="2"/>
    </row>
    <row r="95" spans="1:4" x14ac:dyDescent="0.25">
      <c r="A95" s="1">
        <v>214</v>
      </c>
      <c r="B95" s="1" t="s">
        <v>294</v>
      </c>
      <c r="C95" s="2">
        <v>31842</v>
      </c>
      <c r="D95" s="2">
        <v>31998</v>
      </c>
    </row>
    <row r="96" spans="1:4" x14ac:dyDescent="0.25">
      <c r="A96" s="1">
        <v>408</v>
      </c>
      <c r="B96" s="1" t="s">
        <v>294</v>
      </c>
      <c r="C96" s="2">
        <v>32925</v>
      </c>
      <c r="D96" s="2">
        <v>33127</v>
      </c>
    </row>
    <row r="97" spans="1:4" x14ac:dyDescent="0.25">
      <c r="A97" s="1">
        <v>902</v>
      </c>
      <c r="B97" s="1" t="s">
        <v>294</v>
      </c>
      <c r="C97" s="2">
        <v>32514</v>
      </c>
      <c r="D97" s="2">
        <v>32768</v>
      </c>
    </row>
    <row r="98" spans="1:4" x14ac:dyDescent="0.25">
      <c r="A98" s="1">
        <v>763</v>
      </c>
      <c r="B98" s="1" t="s">
        <v>294</v>
      </c>
      <c r="C98" s="2">
        <v>41819</v>
      </c>
      <c r="D98" s="2">
        <v>41891</v>
      </c>
    </row>
    <row r="99" spans="1:4" x14ac:dyDescent="0.25">
      <c r="A99" s="1">
        <v>168</v>
      </c>
      <c r="B99" s="1" t="s">
        <v>294</v>
      </c>
      <c r="C99" s="2">
        <v>35435</v>
      </c>
      <c r="D99" s="2">
        <v>35593</v>
      </c>
    </row>
    <row r="100" spans="1:4" x14ac:dyDescent="0.25">
      <c r="A100" s="1">
        <v>723</v>
      </c>
      <c r="B100" s="1" t="s">
        <v>295</v>
      </c>
      <c r="C100" s="2">
        <v>29790</v>
      </c>
      <c r="D100" s="2"/>
    </row>
    <row r="101" spans="1:4" x14ac:dyDescent="0.25">
      <c r="A101" s="1">
        <v>438</v>
      </c>
      <c r="B101" s="1" t="s">
        <v>294</v>
      </c>
      <c r="C101" s="2">
        <v>28210</v>
      </c>
      <c r="D101" s="2">
        <v>28214</v>
      </c>
    </row>
    <row r="102" spans="1:4" x14ac:dyDescent="0.25">
      <c r="A102" s="1">
        <v>162</v>
      </c>
      <c r="B102" s="1" t="s">
        <v>294</v>
      </c>
      <c r="C102" s="2">
        <v>30112</v>
      </c>
      <c r="D102" s="2">
        <v>30253</v>
      </c>
    </row>
    <row r="103" spans="1:4" x14ac:dyDescent="0.25">
      <c r="A103" s="1">
        <v>246</v>
      </c>
      <c r="B103" s="1" t="s">
        <v>294</v>
      </c>
      <c r="C103" s="2">
        <v>43527</v>
      </c>
      <c r="D103" s="2">
        <v>43525</v>
      </c>
    </row>
    <row r="104" spans="1:4" x14ac:dyDescent="0.25">
      <c r="A104" s="1">
        <v>105</v>
      </c>
      <c r="B104" s="1" t="s">
        <v>295</v>
      </c>
      <c r="C104" s="2">
        <v>35669</v>
      </c>
      <c r="D104" s="2"/>
    </row>
    <row r="105" spans="1:4" x14ac:dyDescent="0.25">
      <c r="A105" s="1">
        <v>308</v>
      </c>
      <c r="B105" s="1" t="s">
        <v>295</v>
      </c>
      <c r="C105" s="2">
        <v>28883</v>
      </c>
      <c r="D105" s="2"/>
    </row>
    <row r="106" spans="1:4" x14ac:dyDescent="0.25">
      <c r="A106" s="1">
        <v>172</v>
      </c>
      <c r="B106" s="1" t="s">
        <v>294</v>
      </c>
      <c r="C106" s="2">
        <v>38289</v>
      </c>
      <c r="D106" s="2">
        <v>38286</v>
      </c>
    </row>
    <row r="107" spans="1:4" x14ac:dyDescent="0.25">
      <c r="A107" s="1">
        <v>775</v>
      </c>
      <c r="B107" s="1" t="s">
        <v>295</v>
      </c>
      <c r="C107" s="2">
        <v>38258</v>
      </c>
      <c r="D107" s="2"/>
    </row>
    <row r="108" spans="1:4" x14ac:dyDescent="0.25">
      <c r="A108" s="1">
        <v>333</v>
      </c>
      <c r="B108" s="1" t="s">
        <v>294</v>
      </c>
      <c r="C108" s="2">
        <v>41286</v>
      </c>
      <c r="D108" s="2">
        <v>41497</v>
      </c>
    </row>
    <row r="109" spans="1:4" x14ac:dyDescent="0.25">
      <c r="A109" s="1">
        <v>548</v>
      </c>
      <c r="B109" s="1" t="s">
        <v>295</v>
      </c>
      <c r="C109" s="2">
        <v>41077</v>
      </c>
      <c r="D109" s="2"/>
    </row>
    <row r="110" spans="1:4" x14ac:dyDescent="0.25">
      <c r="A110" s="1">
        <v>665</v>
      </c>
      <c r="B110" s="1" t="s">
        <v>294</v>
      </c>
      <c r="C110" s="2">
        <v>40190</v>
      </c>
      <c r="D110" s="2">
        <v>40295</v>
      </c>
    </row>
    <row r="111" spans="1:4" x14ac:dyDescent="0.25">
      <c r="A111" s="1">
        <v>305</v>
      </c>
      <c r="B111" s="1" t="s">
        <v>294</v>
      </c>
      <c r="C111" s="2">
        <v>33827</v>
      </c>
      <c r="D111" s="2">
        <v>33909</v>
      </c>
    </row>
    <row r="112" spans="1:4" x14ac:dyDescent="0.25">
      <c r="A112" s="1">
        <v>938</v>
      </c>
      <c r="B112" s="1" t="s">
        <v>295</v>
      </c>
      <c r="C112" s="2">
        <v>43455</v>
      </c>
      <c r="D112" s="2"/>
    </row>
    <row r="113" spans="1:4" x14ac:dyDescent="0.25">
      <c r="A113" s="1">
        <v>714</v>
      </c>
      <c r="B113" s="1" t="s">
        <v>294</v>
      </c>
      <c r="C113" s="2">
        <v>40655</v>
      </c>
      <c r="D113" s="2">
        <v>40702</v>
      </c>
    </row>
    <row r="114" spans="1:4" x14ac:dyDescent="0.25">
      <c r="A114" s="1">
        <v>251</v>
      </c>
      <c r="B114" s="1" t="s">
        <v>294</v>
      </c>
      <c r="C114" s="2">
        <v>37919</v>
      </c>
      <c r="D114" s="2">
        <v>37957</v>
      </c>
    </row>
    <row r="115" spans="1:4" x14ac:dyDescent="0.25">
      <c r="A115" s="1">
        <v>330</v>
      </c>
      <c r="B115" s="1" t="s">
        <v>295</v>
      </c>
      <c r="C115" s="2">
        <v>40947</v>
      </c>
      <c r="D115" s="2"/>
    </row>
    <row r="116" spans="1:4" x14ac:dyDescent="0.25">
      <c r="A116" s="1">
        <v>69</v>
      </c>
      <c r="B116" s="1" t="s">
        <v>294</v>
      </c>
      <c r="C116" s="2">
        <v>43173</v>
      </c>
      <c r="D116" s="2">
        <v>43342</v>
      </c>
    </row>
    <row r="117" spans="1:4" x14ac:dyDescent="0.25">
      <c r="A117" s="1">
        <v>969</v>
      </c>
      <c r="B117" s="1" t="s">
        <v>294</v>
      </c>
      <c r="C117" s="2">
        <v>41352</v>
      </c>
      <c r="D117" s="2">
        <v>41342</v>
      </c>
    </row>
    <row r="118" spans="1:4" x14ac:dyDescent="0.25">
      <c r="A118" s="1">
        <v>974</v>
      </c>
      <c r="B118" s="1" t="s">
        <v>294</v>
      </c>
      <c r="C118" s="2">
        <v>41387</v>
      </c>
      <c r="D118" s="2">
        <v>41446</v>
      </c>
    </row>
    <row r="119" spans="1:4" x14ac:dyDescent="0.25">
      <c r="A119" s="1">
        <v>526</v>
      </c>
      <c r="B119" s="1" t="s">
        <v>294</v>
      </c>
      <c r="C119" s="2">
        <v>33279</v>
      </c>
      <c r="D119" s="2">
        <v>33422</v>
      </c>
    </row>
    <row r="120" spans="1:4" x14ac:dyDescent="0.25">
      <c r="A120" s="1">
        <v>510</v>
      </c>
      <c r="B120" s="1" t="s">
        <v>295</v>
      </c>
      <c r="C120" s="2">
        <v>28037</v>
      </c>
      <c r="D120" s="2"/>
    </row>
    <row r="121" spans="1:4" x14ac:dyDescent="0.25">
      <c r="A121" s="1">
        <v>444</v>
      </c>
      <c r="B121" s="1" t="s">
        <v>295</v>
      </c>
      <c r="C121" s="2">
        <v>32075</v>
      </c>
      <c r="D121" s="2"/>
    </row>
    <row r="122" spans="1:4" x14ac:dyDescent="0.25">
      <c r="A122" s="1">
        <v>503</v>
      </c>
      <c r="B122" s="1" t="s">
        <v>294</v>
      </c>
      <c r="C122" s="2">
        <v>27114</v>
      </c>
      <c r="D122" s="2">
        <v>27174</v>
      </c>
    </row>
    <row r="123" spans="1:4" x14ac:dyDescent="0.25">
      <c r="A123" s="1">
        <v>109</v>
      </c>
      <c r="B123" s="1" t="s">
        <v>295</v>
      </c>
      <c r="C123" s="2">
        <v>41777</v>
      </c>
      <c r="D123" s="2"/>
    </row>
    <row r="124" spans="1:4" x14ac:dyDescent="0.25">
      <c r="A124" s="1">
        <v>823</v>
      </c>
      <c r="B124" s="1" t="s">
        <v>294</v>
      </c>
      <c r="C124" s="2">
        <v>27532</v>
      </c>
      <c r="D124" s="2">
        <v>27534</v>
      </c>
    </row>
    <row r="125" spans="1:4" x14ac:dyDescent="0.25">
      <c r="A125" s="1">
        <v>147</v>
      </c>
      <c r="B125" s="1" t="s">
        <v>294</v>
      </c>
      <c r="C125" s="2">
        <v>38431</v>
      </c>
      <c r="D125" s="2">
        <v>38610</v>
      </c>
    </row>
    <row r="126" spans="1:4" x14ac:dyDescent="0.25">
      <c r="A126" s="1">
        <v>625</v>
      </c>
      <c r="B126" s="1" t="s">
        <v>295</v>
      </c>
      <c r="C126" s="2">
        <v>43376</v>
      </c>
      <c r="D126" s="2"/>
    </row>
    <row r="127" spans="1:4" x14ac:dyDescent="0.25">
      <c r="A127" s="1">
        <v>695</v>
      </c>
      <c r="B127" s="1" t="s">
        <v>295</v>
      </c>
      <c r="C127" s="2">
        <v>41542</v>
      </c>
      <c r="D127" s="2"/>
    </row>
    <row r="128" spans="1:4" x14ac:dyDescent="0.25">
      <c r="A128" s="1">
        <v>983</v>
      </c>
      <c r="B128" s="1" t="s">
        <v>295</v>
      </c>
      <c r="C128" s="2">
        <v>34159</v>
      </c>
      <c r="D128" s="2"/>
    </row>
    <row r="129" spans="1:4" x14ac:dyDescent="0.25">
      <c r="A129" s="1">
        <v>82</v>
      </c>
      <c r="B129" s="1" t="s">
        <v>295</v>
      </c>
      <c r="C129" s="2">
        <v>35579</v>
      </c>
      <c r="D129" s="2"/>
    </row>
    <row r="130" spans="1:4" x14ac:dyDescent="0.25">
      <c r="A130" s="1">
        <v>397</v>
      </c>
      <c r="B130" s="1" t="s">
        <v>295</v>
      </c>
      <c r="C130" s="2">
        <v>38046</v>
      </c>
      <c r="D130" s="2"/>
    </row>
    <row r="131" spans="1:4" x14ac:dyDescent="0.25">
      <c r="A131" s="1">
        <v>599</v>
      </c>
      <c r="B131" s="1" t="s">
        <v>295</v>
      </c>
      <c r="C131" s="2">
        <v>37134</v>
      </c>
      <c r="D131" s="2"/>
    </row>
    <row r="132" spans="1:4" x14ac:dyDescent="0.25">
      <c r="A132" s="1">
        <v>306</v>
      </c>
      <c r="B132" s="1" t="s">
        <v>294</v>
      </c>
      <c r="C132" s="2">
        <v>30344</v>
      </c>
      <c r="D132" s="2">
        <v>30519</v>
      </c>
    </row>
    <row r="133" spans="1:4" x14ac:dyDescent="0.25">
      <c r="A133" s="1">
        <v>536</v>
      </c>
      <c r="B133" s="1" t="s">
        <v>294</v>
      </c>
      <c r="C133" s="2">
        <v>42636</v>
      </c>
      <c r="D133" s="2">
        <v>42634</v>
      </c>
    </row>
    <row r="134" spans="1:4" x14ac:dyDescent="0.25">
      <c r="A134" s="1">
        <v>20</v>
      </c>
      <c r="B134" s="1" t="s">
        <v>295</v>
      </c>
      <c r="C134" s="2">
        <v>43007</v>
      </c>
      <c r="D134" s="2"/>
    </row>
    <row r="135" spans="1:4" x14ac:dyDescent="0.25">
      <c r="A135" s="1">
        <v>515</v>
      </c>
      <c r="B135" s="1" t="s">
        <v>295</v>
      </c>
      <c r="C135" s="2">
        <v>35065</v>
      </c>
      <c r="D135" s="2"/>
    </row>
    <row r="136" spans="1:4" x14ac:dyDescent="0.25">
      <c r="A136" s="1">
        <v>332</v>
      </c>
      <c r="B136" s="1" t="s">
        <v>295</v>
      </c>
      <c r="C136" s="2">
        <v>39705</v>
      </c>
      <c r="D136" s="2"/>
    </row>
    <row r="137" spans="1:4" x14ac:dyDescent="0.25">
      <c r="A137" s="1">
        <v>127</v>
      </c>
      <c r="B137" s="1" t="s">
        <v>294</v>
      </c>
      <c r="C137" s="2">
        <v>38725</v>
      </c>
      <c r="D137" s="2">
        <v>38726</v>
      </c>
    </row>
    <row r="138" spans="1:4" x14ac:dyDescent="0.25">
      <c r="A138" s="1">
        <v>958</v>
      </c>
      <c r="B138" s="1" t="s">
        <v>295</v>
      </c>
      <c r="C138" s="2">
        <v>42424</v>
      </c>
      <c r="D138" s="2"/>
    </row>
    <row r="139" spans="1:4" x14ac:dyDescent="0.25">
      <c r="A139" s="1">
        <v>42</v>
      </c>
      <c r="B139" s="1" t="s">
        <v>294</v>
      </c>
      <c r="C139" s="2">
        <v>28875</v>
      </c>
      <c r="D139" s="2">
        <v>29110</v>
      </c>
    </row>
    <row r="140" spans="1:4" x14ac:dyDescent="0.25">
      <c r="A140" s="1">
        <v>977</v>
      </c>
      <c r="B140" s="1" t="s">
        <v>294</v>
      </c>
      <c r="C140" s="2">
        <v>37290</v>
      </c>
      <c r="D140" s="2">
        <v>37549</v>
      </c>
    </row>
    <row r="141" spans="1:4" x14ac:dyDescent="0.25">
      <c r="A141" s="1">
        <v>460</v>
      </c>
      <c r="B141" s="1" t="s">
        <v>294</v>
      </c>
      <c r="C141" s="2">
        <v>38458</v>
      </c>
      <c r="D141" s="2">
        <v>38610</v>
      </c>
    </row>
    <row r="142" spans="1:4" x14ac:dyDescent="0.25">
      <c r="A142" s="1">
        <v>659</v>
      </c>
      <c r="B142" s="1" t="s">
        <v>294</v>
      </c>
      <c r="C142" s="2">
        <v>35847</v>
      </c>
      <c r="D142" s="2">
        <v>36049</v>
      </c>
    </row>
    <row r="143" spans="1:4" x14ac:dyDescent="0.25">
      <c r="A143" s="1">
        <v>197</v>
      </c>
      <c r="B143" s="1" t="s">
        <v>294</v>
      </c>
      <c r="C143" s="2">
        <v>32596</v>
      </c>
      <c r="D143" s="2">
        <v>32743</v>
      </c>
    </row>
    <row r="144" spans="1:4" x14ac:dyDescent="0.25">
      <c r="A144" s="1">
        <v>540</v>
      </c>
      <c r="B144" s="1" t="s">
        <v>294</v>
      </c>
      <c r="C144" s="2">
        <v>28236</v>
      </c>
      <c r="D144" s="2">
        <v>28437</v>
      </c>
    </row>
    <row r="145" spans="1:4" x14ac:dyDescent="0.25">
      <c r="A145" s="1">
        <v>178</v>
      </c>
      <c r="B145" s="1" t="s">
        <v>294</v>
      </c>
      <c r="C145" s="2">
        <v>39814</v>
      </c>
      <c r="D145" s="2">
        <v>39839</v>
      </c>
    </row>
    <row r="146" spans="1:4" x14ac:dyDescent="0.25">
      <c r="A146" s="1">
        <v>202</v>
      </c>
      <c r="B146" s="1" t="s">
        <v>294</v>
      </c>
      <c r="C146" s="2">
        <v>36918</v>
      </c>
      <c r="D146" s="2">
        <v>37106</v>
      </c>
    </row>
    <row r="147" spans="1:4" x14ac:dyDescent="0.25">
      <c r="A147" s="1">
        <v>632</v>
      </c>
      <c r="B147" s="1" t="s">
        <v>294</v>
      </c>
      <c r="C147" s="2">
        <v>33842</v>
      </c>
      <c r="D147" s="2">
        <v>33963</v>
      </c>
    </row>
    <row r="148" spans="1:4" x14ac:dyDescent="0.25">
      <c r="A148" s="1">
        <v>25</v>
      </c>
      <c r="B148" s="1" t="s">
        <v>294</v>
      </c>
      <c r="C148" s="2">
        <v>38136</v>
      </c>
      <c r="D148" s="2">
        <v>38124</v>
      </c>
    </row>
    <row r="149" spans="1:4" x14ac:dyDescent="0.25">
      <c r="A149" s="1">
        <v>990</v>
      </c>
      <c r="B149" s="1" t="s">
        <v>294</v>
      </c>
      <c r="C149" s="2">
        <v>37759</v>
      </c>
      <c r="D149" s="2">
        <v>37953</v>
      </c>
    </row>
    <row r="150" spans="1:4" x14ac:dyDescent="0.25">
      <c r="A150" s="1">
        <v>913</v>
      </c>
      <c r="B150" s="1" t="s">
        <v>295</v>
      </c>
      <c r="C150" s="2">
        <v>27157</v>
      </c>
      <c r="D150" s="2"/>
    </row>
    <row r="151" spans="1:4" x14ac:dyDescent="0.25">
      <c r="A151" s="1">
        <v>371</v>
      </c>
      <c r="B151" s="1" t="s">
        <v>295</v>
      </c>
      <c r="C151" s="2">
        <v>27578</v>
      </c>
      <c r="D151" s="2"/>
    </row>
    <row r="152" spans="1:4" x14ac:dyDescent="0.25">
      <c r="A152" s="1">
        <v>514</v>
      </c>
      <c r="B152" s="1" t="s">
        <v>295</v>
      </c>
      <c r="C152" s="2">
        <v>30089</v>
      </c>
      <c r="D152" s="2"/>
    </row>
    <row r="153" spans="1:4" x14ac:dyDescent="0.25">
      <c r="A153" s="1">
        <v>707</v>
      </c>
      <c r="B153" s="1" t="s">
        <v>295</v>
      </c>
      <c r="C153" s="2">
        <v>39252</v>
      </c>
      <c r="D153" s="2"/>
    </row>
    <row r="154" spans="1:4" x14ac:dyDescent="0.25">
      <c r="A154" s="1">
        <v>473</v>
      </c>
      <c r="B154" s="1" t="s">
        <v>294</v>
      </c>
      <c r="C154" s="2">
        <v>40933</v>
      </c>
      <c r="D154" s="2">
        <v>40925</v>
      </c>
    </row>
    <row r="155" spans="1:4" x14ac:dyDescent="0.25">
      <c r="A155" s="1">
        <v>847</v>
      </c>
      <c r="B155" s="1" t="s">
        <v>295</v>
      </c>
      <c r="C155" s="2">
        <v>30423</v>
      </c>
      <c r="D155" s="2"/>
    </row>
    <row r="156" spans="1:4" x14ac:dyDescent="0.25">
      <c r="A156" s="1">
        <v>815</v>
      </c>
      <c r="B156" s="1" t="s">
        <v>294</v>
      </c>
      <c r="C156" s="2">
        <v>40208</v>
      </c>
      <c r="D156" s="2">
        <v>40239</v>
      </c>
    </row>
    <row r="157" spans="1:4" x14ac:dyDescent="0.25">
      <c r="A157" s="1">
        <v>928</v>
      </c>
      <c r="B157" s="1" t="s">
        <v>295</v>
      </c>
      <c r="C157" s="2">
        <v>26912</v>
      </c>
      <c r="D157" s="2"/>
    </row>
    <row r="158" spans="1:4" x14ac:dyDescent="0.25">
      <c r="A158" s="1">
        <v>210</v>
      </c>
      <c r="B158" s="1" t="s">
        <v>295</v>
      </c>
      <c r="C158" s="2">
        <v>38648</v>
      </c>
      <c r="D158" s="2"/>
    </row>
    <row r="159" spans="1:4" x14ac:dyDescent="0.25">
      <c r="A159" s="1">
        <v>793</v>
      </c>
      <c r="B159" s="1" t="s">
        <v>295</v>
      </c>
      <c r="C159" s="2">
        <v>35252</v>
      </c>
      <c r="D159" s="2"/>
    </row>
    <row r="160" spans="1:4" x14ac:dyDescent="0.25">
      <c r="A160" s="1">
        <v>872</v>
      </c>
      <c r="B160" s="1" t="s">
        <v>294</v>
      </c>
      <c r="C160" s="2">
        <v>39589</v>
      </c>
      <c r="D160" s="2">
        <v>39585</v>
      </c>
    </row>
    <row r="161" spans="1:4" x14ac:dyDescent="0.25">
      <c r="A161" s="1">
        <v>298</v>
      </c>
      <c r="B161" s="1" t="s">
        <v>295</v>
      </c>
      <c r="C161" s="2">
        <v>28988</v>
      </c>
      <c r="D161" s="2"/>
    </row>
    <row r="162" spans="1:4" x14ac:dyDescent="0.25">
      <c r="A162" s="1">
        <v>941</v>
      </c>
      <c r="B162" s="1" t="s">
        <v>294</v>
      </c>
      <c r="C162" s="2">
        <v>40360</v>
      </c>
      <c r="D162" s="2">
        <v>40418</v>
      </c>
    </row>
    <row r="163" spans="1:4" x14ac:dyDescent="0.25">
      <c r="A163" s="1">
        <v>731</v>
      </c>
      <c r="B163" s="1" t="s">
        <v>295</v>
      </c>
      <c r="C163" s="2">
        <v>30502</v>
      </c>
      <c r="D163" s="2"/>
    </row>
    <row r="164" spans="1:4" x14ac:dyDescent="0.25">
      <c r="A164" s="1">
        <v>500</v>
      </c>
      <c r="B164" s="1" t="s">
        <v>295</v>
      </c>
      <c r="C164" s="2">
        <v>29407</v>
      </c>
      <c r="D164" s="2"/>
    </row>
    <row r="165" spans="1:4" x14ac:dyDescent="0.25">
      <c r="A165" s="1">
        <v>142</v>
      </c>
      <c r="B165" s="1" t="s">
        <v>295</v>
      </c>
      <c r="C165" s="2">
        <v>30549</v>
      </c>
      <c r="D165" s="2"/>
    </row>
    <row r="166" spans="1:4" x14ac:dyDescent="0.25">
      <c r="A166" s="1">
        <v>787</v>
      </c>
      <c r="B166" s="1" t="s">
        <v>294</v>
      </c>
      <c r="C166" s="2">
        <v>40630</v>
      </c>
      <c r="D166" s="2">
        <v>40719</v>
      </c>
    </row>
    <row r="167" spans="1:4" x14ac:dyDescent="0.25">
      <c r="A167" s="1">
        <v>749</v>
      </c>
      <c r="B167" s="1" t="s">
        <v>294</v>
      </c>
      <c r="C167" s="2">
        <v>41759</v>
      </c>
      <c r="D167" s="2">
        <v>41822</v>
      </c>
    </row>
    <row r="168" spans="1:4" x14ac:dyDescent="0.25">
      <c r="A168" s="1">
        <v>304</v>
      </c>
      <c r="B168" s="1" t="s">
        <v>294</v>
      </c>
      <c r="C168" s="2">
        <v>38066</v>
      </c>
      <c r="D168" s="2">
        <v>38255</v>
      </c>
    </row>
    <row r="169" spans="1:4" x14ac:dyDescent="0.25">
      <c r="A169" s="1">
        <v>30</v>
      </c>
      <c r="B169" s="1" t="s">
        <v>294</v>
      </c>
      <c r="C169" s="2">
        <v>40228</v>
      </c>
      <c r="D169" s="2">
        <v>40246</v>
      </c>
    </row>
    <row r="170" spans="1:4" x14ac:dyDescent="0.25">
      <c r="A170" s="1">
        <v>477</v>
      </c>
      <c r="B170" s="1" t="s">
        <v>295</v>
      </c>
      <c r="C170" s="2">
        <v>31662</v>
      </c>
      <c r="D170" s="2"/>
    </row>
    <row r="171" spans="1:4" x14ac:dyDescent="0.25">
      <c r="A171" s="1">
        <v>52</v>
      </c>
      <c r="B171" s="1" t="s">
        <v>295</v>
      </c>
      <c r="C171" s="2">
        <v>42510</v>
      </c>
      <c r="D171" s="2"/>
    </row>
    <row r="172" spans="1:4" x14ac:dyDescent="0.25">
      <c r="A172" s="1">
        <v>73</v>
      </c>
      <c r="B172" s="1" t="s">
        <v>295</v>
      </c>
      <c r="C172" s="2">
        <v>34034</v>
      </c>
      <c r="D172" s="2"/>
    </row>
    <row r="173" spans="1:4" x14ac:dyDescent="0.25">
      <c r="A173" s="1">
        <v>691</v>
      </c>
      <c r="B173" s="1" t="s">
        <v>294</v>
      </c>
      <c r="C173" s="2">
        <v>41031</v>
      </c>
      <c r="D173" s="2">
        <v>41141</v>
      </c>
    </row>
    <row r="174" spans="1:4" x14ac:dyDescent="0.25">
      <c r="A174" s="1">
        <v>786</v>
      </c>
      <c r="B174" s="1" t="s">
        <v>294</v>
      </c>
      <c r="C174" s="2">
        <v>27917</v>
      </c>
      <c r="D174" s="2">
        <v>28003</v>
      </c>
    </row>
    <row r="175" spans="1:4" x14ac:dyDescent="0.25">
      <c r="A175" s="1">
        <v>68</v>
      </c>
      <c r="B175" s="1" t="s">
        <v>295</v>
      </c>
      <c r="C175" s="2">
        <v>38198</v>
      </c>
      <c r="D175" s="2"/>
    </row>
    <row r="176" spans="1:4" x14ac:dyDescent="0.25">
      <c r="A176" s="1">
        <v>630</v>
      </c>
      <c r="B176" s="1" t="s">
        <v>294</v>
      </c>
      <c r="C176" s="2">
        <v>39867</v>
      </c>
      <c r="D176" s="2">
        <v>40085</v>
      </c>
    </row>
    <row r="177" spans="1:4" x14ac:dyDescent="0.25">
      <c r="A177" s="1">
        <v>357</v>
      </c>
      <c r="B177" s="1" t="s">
        <v>295</v>
      </c>
      <c r="C177" s="2">
        <v>33157</v>
      </c>
      <c r="D177" s="2"/>
    </row>
    <row r="178" spans="1:4" x14ac:dyDescent="0.25">
      <c r="A178" s="1">
        <v>455</v>
      </c>
      <c r="B178" s="1" t="s">
        <v>295</v>
      </c>
      <c r="C178" s="2">
        <v>40824</v>
      </c>
      <c r="D178" s="2"/>
    </row>
    <row r="179" spans="1:4" x14ac:dyDescent="0.25">
      <c r="A179" s="1">
        <v>947</v>
      </c>
      <c r="B179" s="1" t="s">
        <v>294</v>
      </c>
      <c r="C179" s="2">
        <v>31792</v>
      </c>
      <c r="D179" s="2">
        <v>31897</v>
      </c>
    </row>
    <row r="180" spans="1:4" x14ac:dyDescent="0.25">
      <c r="A180" s="1">
        <v>589</v>
      </c>
      <c r="B180" s="1" t="s">
        <v>295</v>
      </c>
      <c r="C180" s="2">
        <v>25970</v>
      </c>
      <c r="D180" s="2"/>
    </row>
    <row r="181" spans="1:4" x14ac:dyDescent="0.25">
      <c r="A181" s="1">
        <v>863</v>
      </c>
      <c r="B181" s="1" t="s">
        <v>295</v>
      </c>
      <c r="C181" s="2">
        <v>27457</v>
      </c>
      <c r="D181" s="2"/>
    </row>
    <row r="182" spans="1:4" x14ac:dyDescent="0.25">
      <c r="A182" s="1">
        <v>668</v>
      </c>
      <c r="B182" s="1" t="s">
        <v>294</v>
      </c>
      <c r="C182" s="2">
        <v>26460</v>
      </c>
      <c r="D182" s="2">
        <v>26466</v>
      </c>
    </row>
    <row r="183" spans="1:4" x14ac:dyDescent="0.25">
      <c r="A183" s="1">
        <v>206</v>
      </c>
      <c r="B183" s="1" t="s">
        <v>295</v>
      </c>
      <c r="C183" s="2">
        <v>41085</v>
      </c>
      <c r="D183" s="2"/>
    </row>
    <row r="184" spans="1:4" x14ac:dyDescent="0.25">
      <c r="A184" s="1">
        <v>835</v>
      </c>
      <c r="B184" s="1" t="s">
        <v>295</v>
      </c>
      <c r="C184" s="2">
        <v>28130</v>
      </c>
      <c r="D184" s="2"/>
    </row>
    <row r="185" spans="1:4" x14ac:dyDescent="0.25">
      <c r="A185" s="1">
        <v>315</v>
      </c>
      <c r="B185" s="1" t="s">
        <v>295</v>
      </c>
      <c r="C185" s="2">
        <v>35029</v>
      </c>
      <c r="D185" s="2"/>
    </row>
    <row r="186" spans="1:4" x14ac:dyDescent="0.25">
      <c r="A186" s="1">
        <v>553</v>
      </c>
      <c r="B186" s="1" t="s">
        <v>295</v>
      </c>
      <c r="C186" s="2">
        <v>34906</v>
      </c>
      <c r="D186" s="2"/>
    </row>
    <row r="187" spans="1:4" x14ac:dyDescent="0.25">
      <c r="A187" s="1">
        <v>861</v>
      </c>
      <c r="B187" s="1" t="s">
        <v>294</v>
      </c>
      <c r="C187" s="2">
        <v>35104</v>
      </c>
      <c r="D187" s="2">
        <v>35321</v>
      </c>
    </row>
    <row r="188" spans="1:4" x14ac:dyDescent="0.25">
      <c r="A188" s="1">
        <v>279</v>
      </c>
      <c r="B188" s="1" t="s">
        <v>295</v>
      </c>
      <c r="C188" s="2">
        <v>42447</v>
      </c>
      <c r="D188" s="2"/>
    </row>
    <row r="189" spans="1:4" x14ac:dyDescent="0.25">
      <c r="A189" s="1">
        <v>75</v>
      </c>
      <c r="B189" s="1" t="s">
        <v>294</v>
      </c>
      <c r="C189" s="2">
        <v>37404</v>
      </c>
      <c r="D189" s="2">
        <v>37507</v>
      </c>
    </row>
    <row r="190" spans="1:4" x14ac:dyDescent="0.25">
      <c r="A190" s="1">
        <v>895</v>
      </c>
      <c r="B190" s="1" t="s">
        <v>295</v>
      </c>
      <c r="C190" s="2">
        <v>40252</v>
      </c>
      <c r="D190" s="2"/>
    </row>
    <row r="191" spans="1:4" x14ac:dyDescent="0.25">
      <c r="A191" s="1">
        <v>866</v>
      </c>
      <c r="B191" s="1" t="s">
        <v>294</v>
      </c>
      <c r="C191" s="2">
        <v>34721</v>
      </c>
      <c r="D191" s="2">
        <v>34700</v>
      </c>
    </row>
    <row r="192" spans="1:4" x14ac:dyDescent="0.25">
      <c r="A192" s="1">
        <v>792</v>
      </c>
      <c r="B192" s="1" t="s">
        <v>295</v>
      </c>
      <c r="C192" s="2">
        <v>39715</v>
      </c>
      <c r="D192" s="2"/>
    </row>
    <row r="193" spans="1:4" x14ac:dyDescent="0.25">
      <c r="A193" s="1">
        <v>191</v>
      </c>
      <c r="B193" s="1" t="s">
        <v>294</v>
      </c>
      <c r="C193" s="2">
        <v>32511</v>
      </c>
      <c r="D193" s="2">
        <v>32798</v>
      </c>
    </row>
    <row r="194" spans="1:4" x14ac:dyDescent="0.25">
      <c r="A194" s="1">
        <v>59</v>
      </c>
      <c r="B194" s="1" t="s">
        <v>295</v>
      </c>
      <c r="C194" s="2">
        <v>30774</v>
      </c>
      <c r="D194" s="2"/>
    </row>
    <row r="195" spans="1:4" x14ac:dyDescent="0.25">
      <c r="A195" s="1">
        <v>748</v>
      </c>
      <c r="B195" s="1" t="s">
        <v>295</v>
      </c>
      <c r="C195" s="2">
        <v>31904</v>
      </c>
      <c r="D195" s="2"/>
    </row>
    <row r="196" spans="1:4" x14ac:dyDescent="0.25">
      <c r="A196" s="1">
        <v>693</v>
      </c>
      <c r="B196" s="1" t="s">
        <v>295</v>
      </c>
      <c r="C196" s="2">
        <v>30685</v>
      </c>
      <c r="D196" s="2"/>
    </row>
    <row r="197" spans="1:4" x14ac:dyDescent="0.25">
      <c r="A197" s="1">
        <v>955</v>
      </c>
      <c r="B197" s="1" t="s">
        <v>294</v>
      </c>
      <c r="C197" s="2">
        <v>33734</v>
      </c>
      <c r="D197" s="2">
        <v>33965</v>
      </c>
    </row>
    <row r="198" spans="1:4" x14ac:dyDescent="0.25">
      <c r="A198" s="1">
        <v>538</v>
      </c>
      <c r="B198" s="1" t="s">
        <v>295</v>
      </c>
      <c r="C198" s="2">
        <v>40032</v>
      </c>
      <c r="D198" s="2"/>
    </row>
    <row r="199" spans="1:4" x14ac:dyDescent="0.25">
      <c r="A199" s="1">
        <v>169</v>
      </c>
      <c r="B199" s="1" t="s">
        <v>294</v>
      </c>
      <c r="C199" s="2">
        <v>42811</v>
      </c>
      <c r="D199" s="2">
        <v>42971</v>
      </c>
    </row>
    <row r="200" spans="1:4" x14ac:dyDescent="0.25">
      <c r="A200" s="1">
        <v>924</v>
      </c>
      <c r="B200" s="1" t="s">
        <v>294</v>
      </c>
      <c r="C200" s="2">
        <v>42032</v>
      </c>
      <c r="D200" s="2">
        <v>42083</v>
      </c>
    </row>
    <row r="201" spans="1:4" x14ac:dyDescent="0.25">
      <c r="A201" s="1">
        <v>579</v>
      </c>
      <c r="B201" s="1" t="s">
        <v>295</v>
      </c>
      <c r="C201" s="2">
        <v>42725</v>
      </c>
      <c r="D201"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1"/>
  <sheetViews>
    <sheetView workbookViewId="0">
      <selection sqref="A1:K201"/>
    </sheetView>
  </sheetViews>
  <sheetFormatPr defaultRowHeight="15" x14ac:dyDescent="0.25"/>
  <cols>
    <col min="1" max="1" width="7.28515625" bestFit="1" customWidth="1"/>
    <col min="2" max="2" width="7.85546875" bestFit="1" customWidth="1"/>
    <col min="3" max="3" width="11.140625" bestFit="1" customWidth="1"/>
    <col min="4" max="4" width="26.85546875" bestFit="1" customWidth="1"/>
    <col min="5" max="5" width="14.140625" bestFit="1" customWidth="1"/>
    <col min="6" max="6" width="34.7109375" bestFit="1" customWidth="1"/>
    <col min="7" max="7" width="14.28515625" bestFit="1" customWidth="1"/>
    <col min="8" max="8" width="12.42578125" bestFit="1" customWidth="1"/>
    <col min="9" max="9" width="11.5703125" bestFit="1" customWidth="1"/>
    <col min="10" max="10" width="14" bestFit="1" customWidth="1"/>
    <col min="11" max="11" width="13.140625" bestFit="1" customWidth="1"/>
  </cols>
  <sheetData>
    <row r="1" spans="1:11" x14ac:dyDescent="0.25">
      <c r="A1" s="1" t="s">
        <v>0</v>
      </c>
      <c r="B1" s="1" t="s">
        <v>1</v>
      </c>
      <c r="C1" s="1" t="s">
        <v>2</v>
      </c>
      <c r="D1" s="1" t="s">
        <v>3</v>
      </c>
      <c r="E1" s="1" t="s">
        <v>4</v>
      </c>
      <c r="F1" s="1" t="s">
        <v>5</v>
      </c>
      <c r="G1" s="1" t="s">
        <v>6</v>
      </c>
      <c r="H1" s="1" t="s">
        <v>7</v>
      </c>
      <c r="I1" s="1" t="s">
        <v>8</v>
      </c>
      <c r="J1" s="1" t="s">
        <v>1523</v>
      </c>
      <c r="K1" s="1" t="s">
        <v>1524</v>
      </c>
    </row>
    <row r="2" spans="1:11" x14ac:dyDescent="0.25">
      <c r="A2" s="1">
        <v>230</v>
      </c>
      <c r="B2" s="1">
        <v>31</v>
      </c>
      <c r="C2" s="1" t="s">
        <v>9</v>
      </c>
      <c r="D2" s="1" t="s">
        <v>10</v>
      </c>
      <c r="E2" s="1" t="s">
        <v>11</v>
      </c>
      <c r="F2" s="1" t="s">
        <v>12</v>
      </c>
      <c r="G2" s="1">
        <v>9961255787</v>
      </c>
      <c r="H2" s="2">
        <v>29164</v>
      </c>
      <c r="I2" s="2">
        <v>30452</v>
      </c>
      <c r="J2" s="2">
        <v>29164</v>
      </c>
      <c r="K2" s="2">
        <v>30452</v>
      </c>
    </row>
    <row r="3" spans="1:11" x14ac:dyDescent="0.25">
      <c r="A3" s="1">
        <v>3189</v>
      </c>
      <c r="B3" s="1">
        <v>495</v>
      </c>
      <c r="C3" s="1" t="s">
        <v>13</v>
      </c>
      <c r="D3" s="1" t="s">
        <v>14</v>
      </c>
      <c r="E3" s="1" t="s">
        <v>15</v>
      </c>
      <c r="F3" s="1" t="s">
        <v>16</v>
      </c>
      <c r="G3" s="1">
        <v>3555176867</v>
      </c>
      <c r="H3" s="2">
        <v>41908</v>
      </c>
      <c r="I3" s="2">
        <v>49045</v>
      </c>
      <c r="J3" s="2">
        <v>41908</v>
      </c>
      <c r="K3" s="2">
        <v>49045</v>
      </c>
    </row>
    <row r="4" spans="1:11" x14ac:dyDescent="0.25">
      <c r="A4" s="1">
        <v>2216</v>
      </c>
      <c r="B4" s="1">
        <v>795</v>
      </c>
      <c r="C4" s="1" t="s">
        <v>17</v>
      </c>
      <c r="D4" s="1" t="s">
        <v>18</v>
      </c>
      <c r="E4" s="1" t="s">
        <v>19</v>
      </c>
      <c r="F4" s="1" t="s">
        <v>20</v>
      </c>
      <c r="G4" s="1">
        <v>9835395970</v>
      </c>
      <c r="H4" s="2">
        <v>30612</v>
      </c>
      <c r="I4" s="2">
        <v>37450</v>
      </c>
      <c r="J4" s="2">
        <v>30612</v>
      </c>
      <c r="K4" s="2">
        <v>37450</v>
      </c>
    </row>
    <row r="5" spans="1:11" x14ac:dyDescent="0.25">
      <c r="A5" s="1">
        <v>1904</v>
      </c>
      <c r="B5" s="1">
        <v>33</v>
      </c>
      <c r="C5" s="1" t="s">
        <v>21</v>
      </c>
      <c r="D5" s="1" t="s">
        <v>22</v>
      </c>
      <c r="E5" s="1" t="s">
        <v>11</v>
      </c>
      <c r="F5" s="1" t="s">
        <v>23</v>
      </c>
      <c r="G5" s="1">
        <v>3881250181</v>
      </c>
      <c r="H5" s="2">
        <v>34491</v>
      </c>
      <c r="I5" s="2">
        <v>41061</v>
      </c>
      <c r="J5" s="2">
        <v>34491</v>
      </c>
      <c r="K5" s="2">
        <v>41061</v>
      </c>
    </row>
    <row r="6" spans="1:11" x14ac:dyDescent="0.25">
      <c r="A6" s="1">
        <v>7342</v>
      </c>
      <c r="B6" s="1">
        <v>882</v>
      </c>
      <c r="C6" s="1" t="s">
        <v>24</v>
      </c>
      <c r="D6" s="1" t="s">
        <v>25</v>
      </c>
      <c r="E6" s="1" t="s">
        <v>15</v>
      </c>
      <c r="F6" s="1" t="s">
        <v>26</v>
      </c>
      <c r="G6" s="1">
        <v>1507211823</v>
      </c>
      <c r="H6" s="2">
        <v>37044</v>
      </c>
      <c r="I6" s="2">
        <v>41846</v>
      </c>
      <c r="J6" s="2">
        <v>37044</v>
      </c>
      <c r="K6" s="2">
        <v>41846</v>
      </c>
    </row>
    <row r="7" spans="1:11" x14ac:dyDescent="0.25">
      <c r="A7" s="1">
        <v>7633</v>
      </c>
      <c r="B7" s="1">
        <v>657</v>
      </c>
      <c r="C7" s="1" t="s">
        <v>27</v>
      </c>
      <c r="D7" s="1" t="s">
        <v>28</v>
      </c>
      <c r="E7" s="1" t="s">
        <v>11</v>
      </c>
      <c r="F7" s="1" t="s">
        <v>29</v>
      </c>
      <c r="G7" s="1">
        <v>5612381477</v>
      </c>
      <c r="H7" s="2">
        <v>31583</v>
      </c>
      <c r="I7" s="2">
        <v>38920</v>
      </c>
      <c r="J7" s="2">
        <v>31583</v>
      </c>
      <c r="K7" s="2">
        <v>38920</v>
      </c>
    </row>
    <row r="8" spans="1:11" x14ac:dyDescent="0.25">
      <c r="A8" s="1">
        <v>2154</v>
      </c>
      <c r="B8" s="1">
        <v>761</v>
      </c>
      <c r="C8" s="1" t="s">
        <v>30</v>
      </c>
      <c r="D8" s="1" t="s">
        <v>31</v>
      </c>
      <c r="E8" s="1" t="s">
        <v>15</v>
      </c>
      <c r="F8" s="1" t="s">
        <v>32</v>
      </c>
      <c r="G8" s="1">
        <v>8094222335</v>
      </c>
      <c r="H8" s="2">
        <v>27099</v>
      </c>
      <c r="I8" s="2">
        <v>29521</v>
      </c>
      <c r="J8" s="2">
        <v>27099</v>
      </c>
      <c r="K8" s="2">
        <v>29521</v>
      </c>
    </row>
    <row r="9" spans="1:11" x14ac:dyDescent="0.25">
      <c r="A9" s="1">
        <v>5543</v>
      </c>
      <c r="B9" s="1">
        <v>20</v>
      </c>
      <c r="C9" s="1" t="s">
        <v>33</v>
      </c>
      <c r="D9" s="1" t="s">
        <v>34</v>
      </c>
      <c r="E9" s="1" t="s">
        <v>15</v>
      </c>
      <c r="F9" s="1" t="s">
        <v>35</v>
      </c>
      <c r="G9" s="1">
        <v>4133741447</v>
      </c>
      <c r="H9" s="2">
        <v>26261</v>
      </c>
      <c r="I9" s="2">
        <v>31010</v>
      </c>
      <c r="J9" s="2">
        <v>26261</v>
      </c>
      <c r="K9" s="2">
        <v>31010</v>
      </c>
    </row>
    <row r="10" spans="1:11" x14ac:dyDescent="0.25">
      <c r="A10" s="1">
        <v>2332</v>
      </c>
      <c r="B10" s="1">
        <v>356</v>
      </c>
      <c r="C10" s="1" t="s">
        <v>36</v>
      </c>
      <c r="D10" s="1" t="s">
        <v>37</v>
      </c>
      <c r="E10" s="1" t="s">
        <v>19</v>
      </c>
      <c r="F10" s="1" t="s">
        <v>38</v>
      </c>
      <c r="G10" s="1">
        <v>4399641006</v>
      </c>
      <c r="H10" s="2">
        <v>39964</v>
      </c>
      <c r="I10" s="2">
        <v>41914</v>
      </c>
      <c r="J10" s="2">
        <v>39964</v>
      </c>
      <c r="K10" s="2">
        <v>41914</v>
      </c>
    </row>
    <row r="11" spans="1:11" x14ac:dyDescent="0.25">
      <c r="A11" s="1">
        <v>4094</v>
      </c>
      <c r="B11" s="1">
        <v>301</v>
      </c>
      <c r="C11" s="1" t="s">
        <v>39</v>
      </c>
      <c r="D11" s="1" t="s">
        <v>40</v>
      </c>
      <c r="E11" s="1" t="s">
        <v>11</v>
      </c>
      <c r="F11" s="1" t="s">
        <v>41</v>
      </c>
      <c r="G11" s="1">
        <v>7077259810</v>
      </c>
      <c r="H11" s="2">
        <v>43183</v>
      </c>
      <c r="I11" s="2">
        <v>49672</v>
      </c>
      <c r="J11" s="2">
        <v>43183</v>
      </c>
      <c r="K11" s="2">
        <v>49672</v>
      </c>
    </row>
    <row r="12" spans="1:11" x14ac:dyDescent="0.25">
      <c r="A12" s="1">
        <v>3042</v>
      </c>
      <c r="B12" s="1">
        <v>450</v>
      </c>
      <c r="C12" s="1" t="s">
        <v>42</v>
      </c>
      <c r="D12" s="1" t="s">
        <v>43</v>
      </c>
      <c r="E12" s="1" t="s">
        <v>15</v>
      </c>
      <c r="F12" s="1" t="s">
        <v>44</v>
      </c>
      <c r="G12" s="1">
        <v>1634188566</v>
      </c>
      <c r="H12" s="2">
        <v>26914</v>
      </c>
      <c r="I12" s="2">
        <v>30324</v>
      </c>
      <c r="J12" s="2">
        <v>26914</v>
      </c>
      <c r="K12" s="2">
        <v>30324</v>
      </c>
    </row>
    <row r="13" spans="1:11" x14ac:dyDescent="0.25">
      <c r="A13" s="1">
        <v>2220</v>
      </c>
      <c r="B13" s="1">
        <v>782</v>
      </c>
      <c r="C13" s="1" t="s">
        <v>45</v>
      </c>
      <c r="D13" s="1" t="s">
        <v>46</v>
      </c>
      <c r="E13" s="1" t="s">
        <v>15</v>
      </c>
      <c r="F13" s="1" t="s">
        <v>47</v>
      </c>
      <c r="G13" s="1">
        <v>6963794710</v>
      </c>
      <c r="H13" s="2">
        <v>37161</v>
      </c>
      <c r="I13" s="2">
        <v>41937</v>
      </c>
      <c r="J13" s="2">
        <v>37161</v>
      </c>
      <c r="K13" s="2">
        <v>41937</v>
      </c>
    </row>
    <row r="14" spans="1:11" x14ac:dyDescent="0.25">
      <c r="A14" s="1">
        <v>4988</v>
      </c>
      <c r="B14" s="1">
        <v>820</v>
      </c>
      <c r="C14" s="1" t="s">
        <v>48</v>
      </c>
      <c r="D14" s="1" t="s">
        <v>49</v>
      </c>
      <c r="E14" s="1" t="s">
        <v>15</v>
      </c>
      <c r="F14" s="1" t="s">
        <v>50</v>
      </c>
      <c r="G14" s="1">
        <v>2644171337</v>
      </c>
      <c r="H14" s="2">
        <v>41028</v>
      </c>
      <c r="I14" s="2">
        <v>45546</v>
      </c>
      <c r="J14" s="2">
        <v>41028</v>
      </c>
      <c r="K14" s="2">
        <v>45546</v>
      </c>
    </row>
    <row r="15" spans="1:11" x14ac:dyDescent="0.25">
      <c r="A15" s="1">
        <v>175</v>
      </c>
      <c r="B15" s="1">
        <v>316</v>
      </c>
      <c r="C15" s="1" t="s">
        <v>51</v>
      </c>
      <c r="D15" s="1" t="s">
        <v>52</v>
      </c>
      <c r="E15" s="1" t="s">
        <v>15</v>
      </c>
      <c r="F15" s="1" t="s">
        <v>53</v>
      </c>
      <c r="G15" s="1">
        <v>3057896481</v>
      </c>
      <c r="H15" s="2">
        <v>30104</v>
      </c>
      <c r="I15" s="2">
        <v>32121</v>
      </c>
      <c r="J15" s="2">
        <v>30104</v>
      </c>
      <c r="K15" s="2">
        <v>32121</v>
      </c>
    </row>
    <row r="16" spans="1:11" x14ac:dyDescent="0.25">
      <c r="A16" s="1">
        <v>4233</v>
      </c>
      <c r="B16" s="1">
        <v>945</v>
      </c>
      <c r="C16" s="1" t="s">
        <v>54</v>
      </c>
      <c r="D16" s="1" t="s">
        <v>55</v>
      </c>
      <c r="E16" s="1" t="s">
        <v>11</v>
      </c>
      <c r="F16" s="1" t="s">
        <v>56</v>
      </c>
      <c r="G16" s="1">
        <v>3335480444</v>
      </c>
      <c r="H16" s="2">
        <v>27616</v>
      </c>
      <c r="I16" s="2">
        <v>33380</v>
      </c>
      <c r="J16" s="2">
        <v>27616</v>
      </c>
      <c r="K16" s="2">
        <v>33380</v>
      </c>
    </row>
    <row r="17" spans="1:11" x14ac:dyDescent="0.25">
      <c r="A17" s="1">
        <v>4351</v>
      </c>
      <c r="B17" s="1">
        <v>174</v>
      </c>
      <c r="C17" s="1" t="s">
        <v>57</v>
      </c>
      <c r="D17" s="1" t="s">
        <v>58</v>
      </c>
      <c r="E17" s="1" t="s">
        <v>11</v>
      </c>
      <c r="F17" s="1" t="s">
        <v>59</v>
      </c>
      <c r="G17" s="1">
        <v>1772719208</v>
      </c>
      <c r="H17" s="2">
        <v>41896</v>
      </c>
      <c r="I17" s="2">
        <v>43760</v>
      </c>
      <c r="J17" s="2">
        <v>41896</v>
      </c>
      <c r="K17" s="2">
        <v>43760</v>
      </c>
    </row>
    <row r="18" spans="1:11" x14ac:dyDescent="0.25">
      <c r="A18" s="1">
        <v>5578</v>
      </c>
      <c r="B18" s="1">
        <v>634</v>
      </c>
      <c r="C18" s="1" t="s">
        <v>60</v>
      </c>
      <c r="D18" s="1" t="s">
        <v>61</v>
      </c>
      <c r="E18" s="1" t="s">
        <v>15</v>
      </c>
      <c r="F18" s="1" t="s">
        <v>62</v>
      </c>
      <c r="G18" s="1">
        <v>3581081156</v>
      </c>
      <c r="H18" s="2">
        <v>38125</v>
      </c>
      <c r="I18" s="2">
        <v>42624</v>
      </c>
      <c r="J18" s="2">
        <v>38125</v>
      </c>
      <c r="K18" s="2">
        <v>42624</v>
      </c>
    </row>
    <row r="19" spans="1:11" x14ac:dyDescent="0.25">
      <c r="A19" s="1">
        <v>4523</v>
      </c>
      <c r="B19" s="1">
        <v>456</v>
      </c>
      <c r="C19" s="1" t="s">
        <v>63</v>
      </c>
      <c r="D19" s="1" t="s">
        <v>64</v>
      </c>
      <c r="E19" s="1" t="s">
        <v>15</v>
      </c>
      <c r="F19" s="1" t="s">
        <v>65</v>
      </c>
      <c r="G19" s="1">
        <v>9811567113</v>
      </c>
      <c r="H19" s="2">
        <v>42368</v>
      </c>
      <c r="I19" s="2">
        <v>48934</v>
      </c>
      <c r="J19" s="2">
        <v>42368</v>
      </c>
      <c r="K19" s="2">
        <v>48934</v>
      </c>
    </row>
    <row r="20" spans="1:11" x14ac:dyDescent="0.25">
      <c r="A20" s="1">
        <v>2972</v>
      </c>
      <c r="B20" s="1">
        <v>0</v>
      </c>
      <c r="C20" s="1" t="s">
        <v>66</v>
      </c>
      <c r="D20" s="1" t="s">
        <v>67</v>
      </c>
      <c r="E20" s="1" t="s">
        <v>15</v>
      </c>
      <c r="F20" s="1" t="s">
        <v>68</v>
      </c>
      <c r="G20" s="1">
        <v>7176117751</v>
      </c>
      <c r="H20" s="2">
        <v>42368</v>
      </c>
      <c r="I20" s="2">
        <v>44088</v>
      </c>
      <c r="J20" s="2">
        <v>42368</v>
      </c>
      <c r="K20" s="2">
        <v>44088</v>
      </c>
    </row>
    <row r="21" spans="1:11" x14ac:dyDescent="0.25">
      <c r="A21" s="1">
        <v>6153</v>
      </c>
      <c r="B21" s="1">
        <v>186</v>
      </c>
      <c r="C21" s="1" t="s">
        <v>69</v>
      </c>
      <c r="D21" s="1" t="s">
        <v>70</v>
      </c>
      <c r="E21" s="1" t="s">
        <v>19</v>
      </c>
      <c r="F21" s="1" t="s">
        <v>71</v>
      </c>
      <c r="G21" s="1">
        <v>5362454917</v>
      </c>
      <c r="H21" s="2">
        <v>30612</v>
      </c>
      <c r="I21" s="2">
        <v>34471</v>
      </c>
      <c r="J21" s="2">
        <v>30612</v>
      </c>
      <c r="K21" s="2">
        <v>34471</v>
      </c>
    </row>
    <row r="22" spans="1:11" x14ac:dyDescent="0.25">
      <c r="A22" s="1">
        <v>4852</v>
      </c>
      <c r="B22" s="1">
        <v>596</v>
      </c>
      <c r="C22" s="1" t="s">
        <v>72</v>
      </c>
      <c r="D22" s="1" t="s">
        <v>73</v>
      </c>
      <c r="E22" s="1" t="s">
        <v>11</v>
      </c>
      <c r="F22" s="1" t="s">
        <v>74</v>
      </c>
      <c r="G22" s="1">
        <v>9745073612</v>
      </c>
      <c r="H22" s="2">
        <v>42003</v>
      </c>
      <c r="I22" s="2">
        <v>48009</v>
      </c>
      <c r="J22" s="2">
        <v>42003</v>
      </c>
      <c r="K22" s="2">
        <v>48009</v>
      </c>
    </row>
    <row r="23" spans="1:11" x14ac:dyDescent="0.25">
      <c r="A23" s="1">
        <v>8106</v>
      </c>
      <c r="B23" s="1">
        <v>245</v>
      </c>
      <c r="C23" s="1" t="s">
        <v>75</v>
      </c>
      <c r="D23" s="1" t="s">
        <v>76</v>
      </c>
      <c r="E23" s="1" t="s">
        <v>19</v>
      </c>
      <c r="F23" s="1" t="s">
        <v>77</v>
      </c>
      <c r="G23" s="1">
        <v>4218762280</v>
      </c>
      <c r="H23" s="2">
        <v>34702</v>
      </c>
      <c r="I23" s="2">
        <v>36783</v>
      </c>
      <c r="J23" s="2">
        <v>34702</v>
      </c>
      <c r="K23" s="2">
        <v>36783</v>
      </c>
    </row>
    <row r="24" spans="1:11" x14ac:dyDescent="0.25">
      <c r="A24" s="1">
        <v>3917</v>
      </c>
      <c r="B24" s="1">
        <v>17</v>
      </c>
      <c r="C24" s="1" t="s">
        <v>296</v>
      </c>
      <c r="D24" s="1" t="s">
        <v>297</v>
      </c>
      <c r="E24" s="1" t="s">
        <v>11</v>
      </c>
      <c r="F24" s="1" t="s">
        <v>298</v>
      </c>
      <c r="G24" s="1">
        <v>2224750233</v>
      </c>
      <c r="H24" s="2">
        <v>29072</v>
      </c>
      <c r="I24" s="2">
        <v>35280</v>
      </c>
      <c r="J24" s="2">
        <v>29072</v>
      </c>
      <c r="K24" s="2">
        <v>35280</v>
      </c>
    </row>
    <row r="25" spans="1:11" x14ac:dyDescent="0.25">
      <c r="A25" s="1">
        <v>9377</v>
      </c>
      <c r="B25" s="1">
        <v>48</v>
      </c>
      <c r="C25" s="1" t="s">
        <v>299</v>
      </c>
      <c r="D25" s="1" t="s">
        <v>300</v>
      </c>
      <c r="E25" s="1" t="s">
        <v>11</v>
      </c>
      <c r="F25" s="1" t="s">
        <v>301</v>
      </c>
      <c r="G25" s="1">
        <v>8017236646</v>
      </c>
      <c r="H25" s="2">
        <v>37783</v>
      </c>
      <c r="I25" s="2">
        <v>40253</v>
      </c>
      <c r="J25" s="2">
        <v>37783</v>
      </c>
      <c r="K25" s="2">
        <v>40253</v>
      </c>
    </row>
    <row r="26" spans="1:11" x14ac:dyDescent="0.25">
      <c r="A26" s="1">
        <v>5387</v>
      </c>
      <c r="B26" s="1">
        <v>457</v>
      </c>
      <c r="C26" s="1" t="s">
        <v>302</v>
      </c>
      <c r="D26" s="1" t="s">
        <v>303</v>
      </c>
      <c r="E26" s="1" t="s">
        <v>19</v>
      </c>
      <c r="F26" s="1" t="s">
        <v>304</v>
      </c>
      <c r="G26" s="1">
        <v>5712616501</v>
      </c>
      <c r="H26" s="2">
        <v>27186</v>
      </c>
      <c r="I26" s="2">
        <v>28042</v>
      </c>
      <c r="J26" s="2">
        <v>27186</v>
      </c>
      <c r="K26" s="2">
        <v>28042</v>
      </c>
    </row>
    <row r="27" spans="1:11" x14ac:dyDescent="0.25">
      <c r="A27" s="1">
        <v>6513</v>
      </c>
      <c r="B27" s="1">
        <v>944</v>
      </c>
      <c r="C27" s="1" t="s">
        <v>305</v>
      </c>
      <c r="D27" s="1" t="s">
        <v>306</v>
      </c>
      <c r="E27" s="1" t="s">
        <v>19</v>
      </c>
      <c r="F27" s="1" t="s">
        <v>307</v>
      </c>
      <c r="G27" s="1">
        <v>7065731530</v>
      </c>
      <c r="H27" s="2">
        <v>34590</v>
      </c>
      <c r="I27" s="2">
        <v>39192</v>
      </c>
      <c r="J27" s="2">
        <v>34590</v>
      </c>
      <c r="K27" s="2">
        <v>39192</v>
      </c>
    </row>
    <row r="28" spans="1:11" x14ac:dyDescent="0.25">
      <c r="A28" s="1">
        <v>3965</v>
      </c>
      <c r="B28" s="1">
        <v>516</v>
      </c>
      <c r="C28" s="1" t="s">
        <v>308</v>
      </c>
      <c r="D28" s="1" t="s">
        <v>309</v>
      </c>
      <c r="E28" s="1" t="s">
        <v>19</v>
      </c>
      <c r="F28" s="1" t="s">
        <v>310</v>
      </c>
      <c r="G28" s="1">
        <v>3636499761</v>
      </c>
      <c r="H28" s="2">
        <v>37813</v>
      </c>
      <c r="I28" s="2">
        <v>40269</v>
      </c>
      <c r="J28" s="2">
        <v>37813</v>
      </c>
      <c r="K28" s="2">
        <v>40269</v>
      </c>
    </row>
    <row r="29" spans="1:11" x14ac:dyDescent="0.25">
      <c r="A29" s="1">
        <v>8893</v>
      </c>
      <c r="B29" s="1">
        <v>847</v>
      </c>
      <c r="C29" s="1" t="s">
        <v>311</v>
      </c>
      <c r="D29" s="1" t="s">
        <v>312</v>
      </c>
      <c r="E29" s="1" t="s">
        <v>19</v>
      </c>
      <c r="F29" s="1" t="s">
        <v>313</v>
      </c>
      <c r="G29" s="1">
        <v>6491626668</v>
      </c>
      <c r="H29" s="2">
        <v>33752</v>
      </c>
      <c r="I29" s="2">
        <v>36913</v>
      </c>
      <c r="J29" s="2">
        <v>33752</v>
      </c>
      <c r="K29" s="2">
        <v>36913</v>
      </c>
    </row>
    <row r="30" spans="1:11" x14ac:dyDescent="0.25">
      <c r="A30" s="1">
        <v>1897</v>
      </c>
      <c r="B30" s="1">
        <v>504</v>
      </c>
      <c r="C30" s="1" t="s">
        <v>314</v>
      </c>
      <c r="D30" s="1" t="s">
        <v>315</v>
      </c>
      <c r="E30" s="1" t="s">
        <v>15</v>
      </c>
      <c r="F30" s="1" t="s">
        <v>316</v>
      </c>
      <c r="G30" s="1">
        <v>8023324199</v>
      </c>
      <c r="H30" s="2">
        <v>29175</v>
      </c>
      <c r="I30" s="2">
        <v>32461</v>
      </c>
      <c r="J30" s="2">
        <v>29175</v>
      </c>
      <c r="K30" s="2">
        <v>32461</v>
      </c>
    </row>
    <row r="31" spans="1:11" x14ac:dyDescent="0.25">
      <c r="A31" s="1">
        <v>390</v>
      </c>
      <c r="B31" s="1">
        <v>115</v>
      </c>
      <c r="C31" s="1" t="s">
        <v>317</v>
      </c>
      <c r="D31" s="1" t="s">
        <v>318</v>
      </c>
      <c r="E31" s="1" t="s">
        <v>19</v>
      </c>
      <c r="F31" s="1" t="s">
        <v>319</v>
      </c>
      <c r="G31" s="1">
        <v>6958292565</v>
      </c>
      <c r="H31" s="2">
        <v>40345</v>
      </c>
      <c r="I31" s="2">
        <v>41183</v>
      </c>
      <c r="J31" s="2">
        <v>40345</v>
      </c>
      <c r="K31" s="2">
        <v>41183</v>
      </c>
    </row>
    <row r="32" spans="1:11" x14ac:dyDescent="0.25">
      <c r="A32" s="1">
        <v>3633</v>
      </c>
      <c r="B32" s="1">
        <v>740</v>
      </c>
      <c r="C32" s="1" t="s">
        <v>320</v>
      </c>
      <c r="D32" s="1" t="s">
        <v>321</v>
      </c>
      <c r="E32" s="1" t="s">
        <v>11</v>
      </c>
      <c r="F32" s="1" t="s">
        <v>322</v>
      </c>
      <c r="G32" s="1">
        <v>3794685776</v>
      </c>
      <c r="H32" s="2">
        <v>26189</v>
      </c>
      <c r="I32" s="2">
        <v>26840</v>
      </c>
      <c r="J32" s="2">
        <v>26189</v>
      </c>
      <c r="K32" s="2">
        <v>26840</v>
      </c>
    </row>
    <row r="33" spans="1:11" x14ac:dyDescent="0.25">
      <c r="A33" s="1">
        <v>7828</v>
      </c>
      <c r="B33" s="1">
        <v>884</v>
      </c>
      <c r="C33" s="1" t="s">
        <v>323</v>
      </c>
      <c r="D33" s="1" t="s">
        <v>324</v>
      </c>
      <c r="E33" s="1" t="s">
        <v>11</v>
      </c>
      <c r="F33" s="1" t="s">
        <v>325</v>
      </c>
      <c r="G33" s="1">
        <v>1973040699</v>
      </c>
      <c r="H33" s="2">
        <v>34882</v>
      </c>
      <c r="I33" s="2">
        <v>41522</v>
      </c>
      <c r="J33" s="2">
        <v>34882</v>
      </c>
      <c r="K33" s="2">
        <v>41522</v>
      </c>
    </row>
    <row r="34" spans="1:11" x14ac:dyDescent="0.25">
      <c r="A34" s="1">
        <v>2241</v>
      </c>
      <c r="B34" s="1">
        <v>446</v>
      </c>
      <c r="C34" s="1" t="s">
        <v>106</v>
      </c>
      <c r="D34" s="1" t="s">
        <v>326</v>
      </c>
      <c r="E34" s="1" t="s">
        <v>11</v>
      </c>
      <c r="F34" s="1" t="s">
        <v>327</v>
      </c>
      <c r="G34" s="1">
        <v>4120733093</v>
      </c>
      <c r="H34" s="2">
        <v>35806</v>
      </c>
      <c r="I34" s="2">
        <v>42557</v>
      </c>
      <c r="J34" s="2">
        <v>35806</v>
      </c>
      <c r="K34" s="2">
        <v>42557</v>
      </c>
    </row>
    <row r="35" spans="1:11" x14ac:dyDescent="0.25">
      <c r="A35" s="1">
        <v>896</v>
      </c>
      <c r="B35" s="1">
        <v>74</v>
      </c>
      <c r="C35" s="1" t="s">
        <v>183</v>
      </c>
      <c r="D35" s="1" t="s">
        <v>328</v>
      </c>
      <c r="E35" s="1" t="s">
        <v>11</v>
      </c>
      <c r="F35" s="1" t="s">
        <v>23</v>
      </c>
      <c r="G35" s="1">
        <v>5785102250</v>
      </c>
      <c r="H35" s="2">
        <v>30200</v>
      </c>
      <c r="I35" s="2">
        <v>37114</v>
      </c>
      <c r="J35" s="2">
        <v>30200</v>
      </c>
      <c r="K35" s="2">
        <v>37114</v>
      </c>
    </row>
    <row r="36" spans="1:11" x14ac:dyDescent="0.25">
      <c r="A36" s="1">
        <v>6361</v>
      </c>
      <c r="B36" s="1">
        <v>636</v>
      </c>
      <c r="C36" s="1" t="s">
        <v>329</v>
      </c>
      <c r="D36" s="1" t="s">
        <v>330</v>
      </c>
      <c r="E36" s="1" t="s">
        <v>11</v>
      </c>
      <c r="F36" s="1" t="s">
        <v>331</v>
      </c>
      <c r="G36" s="1">
        <v>9235867886</v>
      </c>
      <c r="H36" s="2">
        <v>36289</v>
      </c>
      <c r="I36" s="2">
        <v>38504</v>
      </c>
      <c r="J36" s="2">
        <v>36289</v>
      </c>
      <c r="K36" s="2">
        <v>38504</v>
      </c>
    </row>
    <row r="37" spans="1:11" x14ac:dyDescent="0.25">
      <c r="A37" s="1">
        <v>6713</v>
      </c>
      <c r="B37" s="1">
        <v>37</v>
      </c>
      <c r="C37" s="1" t="s">
        <v>332</v>
      </c>
      <c r="D37" s="1" t="s">
        <v>333</v>
      </c>
      <c r="E37" s="1" t="s">
        <v>19</v>
      </c>
      <c r="F37" s="1" t="s">
        <v>334</v>
      </c>
      <c r="G37" s="1">
        <v>7134849334</v>
      </c>
      <c r="H37" s="2">
        <v>38247</v>
      </c>
      <c r="I37" s="2">
        <v>45446</v>
      </c>
      <c r="J37" s="2">
        <v>38247</v>
      </c>
      <c r="K37" s="2">
        <v>45446</v>
      </c>
    </row>
    <row r="38" spans="1:11" x14ac:dyDescent="0.25">
      <c r="A38" s="1">
        <v>4283</v>
      </c>
      <c r="B38" s="1">
        <v>804</v>
      </c>
      <c r="C38" s="1" t="s">
        <v>335</v>
      </c>
      <c r="D38" s="1" t="s">
        <v>336</v>
      </c>
      <c r="E38" s="1" t="s">
        <v>15</v>
      </c>
      <c r="F38" s="1" t="s">
        <v>23</v>
      </c>
      <c r="G38" s="1">
        <v>4751700379</v>
      </c>
      <c r="H38" s="2">
        <v>35666</v>
      </c>
      <c r="I38" s="2">
        <v>40366</v>
      </c>
      <c r="J38" s="2">
        <v>35666</v>
      </c>
      <c r="K38" s="2">
        <v>40366</v>
      </c>
    </row>
    <row r="39" spans="1:11" x14ac:dyDescent="0.25">
      <c r="A39" s="1">
        <v>9486</v>
      </c>
      <c r="B39" s="1">
        <v>694</v>
      </c>
      <c r="C39" s="1" t="s">
        <v>337</v>
      </c>
      <c r="D39" s="1" t="s">
        <v>338</v>
      </c>
      <c r="E39" s="1" t="s">
        <v>15</v>
      </c>
      <c r="F39" s="1" t="s">
        <v>339</v>
      </c>
      <c r="G39" s="1">
        <v>9430559862</v>
      </c>
      <c r="H39" s="2">
        <v>37775</v>
      </c>
      <c r="I39" s="2">
        <v>41767</v>
      </c>
      <c r="J39" s="2">
        <v>37775</v>
      </c>
      <c r="K39" s="2">
        <v>41767</v>
      </c>
    </row>
    <row r="40" spans="1:11" x14ac:dyDescent="0.25">
      <c r="A40" s="1">
        <v>308</v>
      </c>
      <c r="B40" s="1">
        <v>198</v>
      </c>
      <c r="C40" s="1" t="s">
        <v>340</v>
      </c>
      <c r="D40" s="1" t="s">
        <v>341</v>
      </c>
      <c r="E40" s="1" t="s">
        <v>19</v>
      </c>
      <c r="F40" s="1" t="s">
        <v>342</v>
      </c>
      <c r="G40" s="1">
        <v>4160161977</v>
      </c>
      <c r="H40" s="2">
        <v>35922</v>
      </c>
      <c r="I40" s="2">
        <v>42733</v>
      </c>
      <c r="J40" s="2">
        <v>35922</v>
      </c>
      <c r="K40" s="2">
        <v>42733</v>
      </c>
    </row>
    <row r="41" spans="1:11" x14ac:dyDescent="0.25">
      <c r="A41" s="1">
        <v>8927</v>
      </c>
      <c r="B41" s="1">
        <v>576</v>
      </c>
      <c r="C41" s="1" t="s">
        <v>343</v>
      </c>
      <c r="D41" s="1" t="s">
        <v>344</v>
      </c>
      <c r="E41" s="1" t="s">
        <v>15</v>
      </c>
      <c r="F41" s="1" t="s">
        <v>345</v>
      </c>
      <c r="G41" s="1">
        <v>1660494007</v>
      </c>
      <c r="H41" s="2">
        <v>27763</v>
      </c>
      <c r="I41" s="2">
        <v>31305</v>
      </c>
      <c r="J41" s="2">
        <v>27763</v>
      </c>
      <c r="K41" s="2">
        <v>31305</v>
      </c>
    </row>
    <row r="42" spans="1:11" x14ac:dyDescent="0.25">
      <c r="A42" s="1">
        <v>249</v>
      </c>
      <c r="B42" s="1">
        <v>754</v>
      </c>
      <c r="C42" s="1" t="s">
        <v>51</v>
      </c>
      <c r="D42" s="1" t="s">
        <v>346</v>
      </c>
      <c r="E42" s="1" t="s">
        <v>19</v>
      </c>
      <c r="F42" s="1" t="s">
        <v>347</v>
      </c>
      <c r="G42" s="1">
        <v>2979310129</v>
      </c>
      <c r="H42" s="2">
        <v>40312</v>
      </c>
      <c r="I42" s="2">
        <v>46709</v>
      </c>
      <c r="J42" s="2">
        <v>40312</v>
      </c>
      <c r="K42" s="2">
        <v>46709</v>
      </c>
    </row>
    <row r="43" spans="1:11" x14ac:dyDescent="0.25">
      <c r="A43" s="1">
        <v>2620</v>
      </c>
      <c r="B43" s="1">
        <v>547</v>
      </c>
      <c r="C43" s="1" t="s">
        <v>348</v>
      </c>
      <c r="D43" s="1" t="s">
        <v>349</v>
      </c>
      <c r="E43" s="1" t="s">
        <v>19</v>
      </c>
      <c r="F43" s="1" t="s">
        <v>350</v>
      </c>
      <c r="G43" s="1">
        <v>1973879566</v>
      </c>
      <c r="H43" s="2">
        <v>38948</v>
      </c>
      <c r="I43" s="2">
        <v>44564</v>
      </c>
      <c r="J43" s="2">
        <v>38948</v>
      </c>
      <c r="K43" s="2">
        <v>44564</v>
      </c>
    </row>
    <row r="44" spans="1:11" x14ac:dyDescent="0.25">
      <c r="A44" s="1">
        <v>1164</v>
      </c>
      <c r="B44" s="1">
        <v>656</v>
      </c>
      <c r="C44" s="1" t="s">
        <v>351</v>
      </c>
      <c r="D44" s="1" t="s">
        <v>352</v>
      </c>
      <c r="E44" s="1" t="s">
        <v>11</v>
      </c>
      <c r="F44" s="1" t="s">
        <v>353</v>
      </c>
      <c r="G44" s="1">
        <v>7030699598</v>
      </c>
      <c r="H44" s="2">
        <v>30479</v>
      </c>
      <c r="I44" s="2">
        <v>37219</v>
      </c>
      <c r="J44" s="2">
        <v>30479</v>
      </c>
      <c r="K44" s="2">
        <v>37219</v>
      </c>
    </row>
    <row r="45" spans="1:11" x14ac:dyDescent="0.25">
      <c r="A45" s="1">
        <v>4711</v>
      </c>
      <c r="B45" s="1">
        <v>654</v>
      </c>
      <c r="C45" s="1" t="s">
        <v>354</v>
      </c>
      <c r="D45" s="1" t="s">
        <v>355</v>
      </c>
      <c r="E45" s="1" t="s">
        <v>11</v>
      </c>
      <c r="F45" s="1" t="s">
        <v>356</v>
      </c>
      <c r="G45" s="1">
        <v>2618164744</v>
      </c>
      <c r="H45" s="2">
        <v>35927</v>
      </c>
      <c r="I45" s="2">
        <v>39342</v>
      </c>
      <c r="J45" s="2">
        <v>35927</v>
      </c>
      <c r="K45" s="2">
        <v>39342</v>
      </c>
    </row>
    <row r="46" spans="1:11" x14ac:dyDescent="0.25">
      <c r="A46" s="1">
        <v>4053</v>
      </c>
      <c r="B46" s="1">
        <v>646</v>
      </c>
      <c r="C46" s="1" t="s">
        <v>357</v>
      </c>
      <c r="D46" s="1" t="s">
        <v>358</v>
      </c>
      <c r="E46" s="1" t="s">
        <v>19</v>
      </c>
      <c r="F46" s="1" t="s">
        <v>359</v>
      </c>
      <c r="G46" s="1">
        <v>6736421797</v>
      </c>
      <c r="H46" s="2">
        <v>41348</v>
      </c>
      <c r="I46" s="2">
        <v>45448</v>
      </c>
      <c r="J46" s="2">
        <v>41348</v>
      </c>
      <c r="K46" s="2">
        <v>45448</v>
      </c>
    </row>
    <row r="47" spans="1:11" x14ac:dyDescent="0.25">
      <c r="A47" s="1">
        <v>4272</v>
      </c>
      <c r="B47" s="1">
        <v>250</v>
      </c>
      <c r="C47" s="1" t="s">
        <v>360</v>
      </c>
      <c r="D47" s="1" t="s">
        <v>361</v>
      </c>
      <c r="E47" s="1" t="s">
        <v>19</v>
      </c>
      <c r="F47" s="1" t="s">
        <v>362</v>
      </c>
      <c r="G47" s="1">
        <v>5071378297</v>
      </c>
      <c r="H47" s="2">
        <v>41746</v>
      </c>
      <c r="I47" s="2">
        <v>44742</v>
      </c>
      <c r="J47" s="2">
        <v>41746</v>
      </c>
      <c r="K47" s="2">
        <v>44742</v>
      </c>
    </row>
    <row r="48" spans="1:11" x14ac:dyDescent="0.25">
      <c r="A48" s="1">
        <v>7005</v>
      </c>
      <c r="B48" s="1">
        <v>81</v>
      </c>
      <c r="C48" s="1" t="s">
        <v>363</v>
      </c>
      <c r="D48" s="1" t="s">
        <v>364</v>
      </c>
      <c r="E48" s="1" t="s">
        <v>19</v>
      </c>
      <c r="F48" s="1" t="s">
        <v>365</v>
      </c>
      <c r="G48" s="1">
        <v>3907479910</v>
      </c>
      <c r="H48" s="2">
        <v>26021</v>
      </c>
      <c r="I48" s="2">
        <v>30403</v>
      </c>
      <c r="J48" s="2">
        <v>26021</v>
      </c>
      <c r="K48" s="2">
        <v>30403</v>
      </c>
    </row>
    <row r="49" spans="1:11" x14ac:dyDescent="0.25">
      <c r="A49" s="1">
        <v>2308</v>
      </c>
      <c r="B49" s="1">
        <v>898</v>
      </c>
      <c r="C49" s="1" t="s">
        <v>366</v>
      </c>
      <c r="D49" s="1" t="s">
        <v>367</v>
      </c>
      <c r="E49" s="1" t="s">
        <v>11</v>
      </c>
      <c r="F49" s="1" t="s">
        <v>368</v>
      </c>
      <c r="G49" s="1">
        <v>8175968796</v>
      </c>
      <c r="H49" s="2">
        <v>29175</v>
      </c>
      <c r="I49" s="2">
        <v>30472</v>
      </c>
      <c r="J49" s="2">
        <v>29175</v>
      </c>
      <c r="K49" s="2">
        <v>30472</v>
      </c>
    </row>
    <row r="50" spans="1:11" x14ac:dyDescent="0.25">
      <c r="A50" s="1">
        <v>5150</v>
      </c>
      <c r="B50" s="1">
        <v>461</v>
      </c>
      <c r="C50" s="1" t="s">
        <v>369</v>
      </c>
      <c r="D50" s="1" t="s">
        <v>370</v>
      </c>
      <c r="E50" s="1" t="s">
        <v>15</v>
      </c>
      <c r="F50" s="1" t="s">
        <v>371</v>
      </c>
      <c r="G50" s="1">
        <v>2711085992</v>
      </c>
      <c r="H50" s="2">
        <v>42926</v>
      </c>
      <c r="I50" s="2">
        <v>48907</v>
      </c>
      <c r="J50" s="2">
        <v>42926</v>
      </c>
      <c r="K50" s="2">
        <v>48907</v>
      </c>
    </row>
    <row r="51" spans="1:11" x14ac:dyDescent="0.25">
      <c r="A51" s="1">
        <v>693</v>
      </c>
      <c r="B51" s="1">
        <v>390</v>
      </c>
      <c r="C51" s="1" t="s">
        <v>372</v>
      </c>
      <c r="D51" s="1" t="s">
        <v>373</v>
      </c>
      <c r="E51" s="1" t="s">
        <v>11</v>
      </c>
      <c r="F51" s="1" t="s">
        <v>374</v>
      </c>
      <c r="G51" s="1">
        <v>3457826852</v>
      </c>
      <c r="H51" s="2">
        <v>39331</v>
      </c>
      <c r="I51" s="2">
        <v>44555</v>
      </c>
      <c r="J51" s="2">
        <v>39331</v>
      </c>
      <c r="K51" s="2">
        <v>44555</v>
      </c>
    </row>
    <row r="52" spans="1:11" x14ac:dyDescent="0.25">
      <c r="A52" s="1">
        <v>9598</v>
      </c>
      <c r="B52" s="1">
        <v>988</v>
      </c>
      <c r="C52" s="1" t="s">
        <v>375</v>
      </c>
      <c r="D52" s="1" t="s">
        <v>376</v>
      </c>
      <c r="E52" s="1" t="s">
        <v>11</v>
      </c>
      <c r="F52" s="1" t="s">
        <v>377</v>
      </c>
      <c r="G52" s="1">
        <v>2858707837</v>
      </c>
      <c r="H52" s="2">
        <v>30950</v>
      </c>
      <c r="I52" s="2">
        <v>31610</v>
      </c>
      <c r="J52" s="2">
        <v>30950</v>
      </c>
      <c r="K52" s="2">
        <v>31610</v>
      </c>
    </row>
    <row r="53" spans="1:11" x14ac:dyDescent="0.25">
      <c r="A53" s="1">
        <v>8103</v>
      </c>
      <c r="B53" s="1">
        <v>597</v>
      </c>
      <c r="C53" s="1" t="s">
        <v>30</v>
      </c>
      <c r="D53" s="1" t="s">
        <v>378</v>
      </c>
      <c r="E53" s="1" t="s">
        <v>19</v>
      </c>
      <c r="F53" s="1" t="s">
        <v>379</v>
      </c>
      <c r="G53" s="1">
        <v>2065509695</v>
      </c>
      <c r="H53" s="2">
        <v>29072</v>
      </c>
      <c r="I53" s="2">
        <v>33197</v>
      </c>
      <c r="J53" s="2">
        <v>29072</v>
      </c>
      <c r="K53" s="2">
        <v>33197</v>
      </c>
    </row>
    <row r="54" spans="1:11" x14ac:dyDescent="0.25">
      <c r="A54" s="1">
        <v>8894</v>
      </c>
      <c r="B54" s="1">
        <v>916</v>
      </c>
      <c r="C54" s="1" t="s">
        <v>380</v>
      </c>
      <c r="D54" s="1" t="s">
        <v>381</v>
      </c>
      <c r="E54" s="1" t="s">
        <v>15</v>
      </c>
      <c r="F54" s="1" t="s">
        <v>382</v>
      </c>
      <c r="G54" s="1">
        <v>4133664929</v>
      </c>
      <c r="H54" s="2">
        <v>39964</v>
      </c>
      <c r="I54" s="2">
        <v>44504</v>
      </c>
      <c r="J54" s="2">
        <v>39964</v>
      </c>
      <c r="K54" s="2">
        <v>44504</v>
      </c>
    </row>
    <row r="55" spans="1:11" x14ac:dyDescent="0.25">
      <c r="A55" s="1">
        <v>114</v>
      </c>
      <c r="B55" s="1">
        <v>135</v>
      </c>
      <c r="C55" s="1" t="s">
        <v>63</v>
      </c>
      <c r="D55" s="1" t="s">
        <v>383</v>
      </c>
      <c r="E55" s="1" t="s">
        <v>11</v>
      </c>
      <c r="F55" s="1" t="s">
        <v>384</v>
      </c>
      <c r="G55" s="1">
        <v>5958159146</v>
      </c>
      <c r="H55" s="2">
        <v>30298</v>
      </c>
      <c r="I55" s="2">
        <v>35154</v>
      </c>
      <c r="J55" s="2">
        <v>30298</v>
      </c>
      <c r="K55" s="2">
        <v>35154</v>
      </c>
    </row>
    <row r="56" spans="1:11" x14ac:dyDescent="0.25">
      <c r="A56" s="1">
        <v>6546</v>
      </c>
      <c r="B56" s="1">
        <v>262</v>
      </c>
      <c r="C56" s="1" t="s">
        <v>385</v>
      </c>
      <c r="D56" s="1" t="s">
        <v>386</v>
      </c>
      <c r="E56" s="1" t="s">
        <v>15</v>
      </c>
      <c r="F56" s="1" t="s">
        <v>387</v>
      </c>
      <c r="G56" s="1">
        <v>1022633285</v>
      </c>
      <c r="H56" s="2">
        <v>40299</v>
      </c>
      <c r="I56" s="2">
        <v>44142</v>
      </c>
      <c r="J56" s="2">
        <v>40299</v>
      </c>
      <c r="K56" s="2">
        <v>44142</v>
      </c>
    </row>
    <row r="57" spans="1:11" x14ac:dyDescent="0.25">
      <c r="A57" s="1">
        <v>3571</v>
      </c>
      <c r="B57" s="1">
        <v>844</v>
      </c>
      <c r="C57" s="1" t="s">
        <v>388</v>
      </c>
      <c r="D57" s="1" t="s">
        <v>389</v>
      </c>
      <c r="E57" s="1" t="s">
        <v>19</v>
      </c>
      <c r="F57" s="1" t="s">
        <v>390</v>
      </c>
      <c r="G57" s="1">
        <v>4283361474</v>
      </c>
      <c r="H57" s="2">
        <v>31375</v>
      </c>
      <c r="I57" s="2">
        <v>32024</v>
      </c>
      <c r="J57" s="2">
        <v>31375</v>
      </c>
      <c r="K57" s="2">
        <v>32024</v>
      </c>
    </row>
    <row r="58" spans="1:11" x14ac:dyDescent="0.25">
      <c r="A58" s="1">
        <v>7316</v>
      </c>
      <c r="B58" s="1">
        <v>169</v>
      </c>
      <c r="C58" s="1" t="s">
        <v>391</v>
      </c>
      <c r="D58" s="1" t="s">
        <v>392</v>
      </c>
      <c r="E58" s="1" t="s">
        <v>19</v>
      </c>
      <c r="F58" s="1" t="s">
        <v>393</v>
      </c>
      <c r="G58" s="1">
        <v>2950413181</v>
      </c>
      <c r="H58" s="2">
        <v>27971</v>
      </c>
      <c r="I58" s="2">
        <v>34846</v>
      </c>
      <c r="J58" s="2">
        <v>27971</v>
      </c>
      <c r="K58" s="2">
        <v>34846</v>
      </c>
    </row>
    <row r="59" spans="1:11" x14ac:dyDescent="0.25">
      <c r="A59" s="1">
        <v>2478</v>
      </c>
      <c r="B59" s="1">
        <v>671</v>
      </c>
      <c r="C59" s="1" t="s">
        <v>394</v>
      </c>
      <c r="D59" s="1" t="s">
        <v>395</v>
      </c>
      <c r="E59" s="1" t="s">
        <v>11</v>
      </c>
      <c r="F59" s="1" t="s">
        <v>396</v>
      </c>
      <c r="G59" s="1">
        <v>3513023435</v>
      </c>
      <c r="H59" s="2">
        <v>37775</v>
      </c>
      <c r="I59" s="2">
        <v>40119</v>
      </c>
      <c r="J59" s="2">
        <v>37775</v>
      </c>
      <c r="K59" s="2">
        <v>40119</v>
      </c>
    </row>
    <row r="60" spans="1:11" x14ac:dyDescent="0.25">
      <c r="A60" s="1">
        <v>1215</v>
      </c>
      <c r="B60" s="1">
        <v>353</v>
      </c>
      <c r="C60" s="1" t="s">
        <v>372</v>
      </c>
      <c r="D60" s="1" t="s">
        <v>397</v>
      </c>
      <c r="E60" s="1" t="s">
        <v>11</v>
      </c>
      <c r="F60" s="1" t="s">
        <v>398</v>
      </c>
      <c r="G60" s="1">
        <v>6379672748</v>
      </c>
      <c r="H60" s="2">
        <v>32419</v>
      </c>
      <c r="I60" s="2">
        <v>39518</v>
      </c>
      <c r="J60" s="2">
        <v>32419</v>
      </c>
      <c r="K60" s="2">
        <v>39518</v>
      </c>
    </row>
    <row r="61" spans="1:11" x14ac:dyDescent="0.25">
      <c r="A61" s="1">
        <v>5402</v>
      </c>
      <c r="B61" s="1">
        <v>776</v>
      </c>
      <c r="C61" s="1" t="s">
        <v>388</v>
      </c>
      <c r="D61" s="1" t="s">
        <v>399</v>
      </c>
      <c r="E61" s="1" t="s">
        <v>19</v>
      </c>
      <c r="F61" s="1" t="s">
        <v>400</v>
      </c>
      <c r="G61" s="1">
        <v>2335838084</v>
      </c>
      <c r="H61" s="2">
        <v>42858</v>
      </c>
      <c r="I61" s="2">
        <v>44214</v>
      </c>
      <c r="J61" s="2">
        <v>42858</v>
      </c>
      <c r="K61" s="2">
        <v>44214</v>
      </c>
    </row>
    <row r="62" spans="1:11" x14ac:dyDescent="0.25">
      <c r="A62" s="1">
        <v>1647</v>
      </c>
      <c r="B62" s="1">
        <v>205</v>
      </c>
      <c r="C62" s="1" t="s">
        <v>401</v>
      </c>
      <c r="D62" s="1" t="s">
        <v>402</v>
      </c>
      <c r="E62" s="1" t="s">
        <v>11</v>
      </c>
      <c r="F62" s="1" t="s">
        <v>403</v>
      </c>
      <c r="G62" s="1">
        <v>2179414351</v>
      </c>
      <c r="H62" s="2">
        <v>33918</v>
      </c>
      <c r="I62" s="2">
        <v>37102</v>
      </c>
      <c r="J62" s="2">
        <v>33918</v>
      </c>
      <c r="K62" s="2">
        <v>37102</v>
      </c>
    </row>
    <row r="63" spans="1:11" x14ac:dyDescent="0.25">
      <c r="A63" s="1">
        <v>9423</v>
      </c>
      <c r="B63" s="1">
        <v>705</v>
      </c>
      <c r="C63" s="1" t="s">
        <v>404</v>
      </c>
      <c r="D63" s="1" t="s">
        <v>405</v>
      </c>
      <c r="E63" s="1" t="s">
        <v>19</v>
      </c>
      <c r="F63" s="1" t="s">
        <v>406</v>
      </c>
      <c r="G63" s="1">
        <v>9984833487</v>
      </c>
      <c r="H63" s="2">
        <v>38692</v>
      </c>
      <c r="I63" s="2">
        <v>44323</v>
      </c>
      <c r="J63" s="2">
        <v>38692</v>
      </c>
      <c r="K63" s="2">
        <v>44323</v>
      </c>
    </row>
    <row r="64" spans="1:11" x14ac:dyDescent="0.25">
      <c r="A64" s="1">
        <v>6404</v>
      </c>
      <c r="B64" s="1">
        <v>10</v>
      </c>
      <c r="C64" s="1" t="s">
        <v>407</v>
      </c>
      <c r="D64" s="1" t="s">
        <v>408</v>
      </c>
      <c r="E64" s="1" t="s">
        <v>11</v>
      </c>
      <c r="F64" s="1" t="s">
        <v>377</v>
      </c>
      <c r="G64" s="1">
        <v>4771182901</v>
      </c>
      <c r="H64" s="2">
        <v>34702</v>
      </c>
      <c r="I64" s="2">
        <v>36802</v>
      </c>
      <c r="J64" s="2">
        <v>34702</v>
      </c>
      <c r="K64" s="2">
        <v>36802</v>
      </c>
    </row>
    <row r="65" spans="1:11" x14ac:dyDescent="0.25">
      <c r="A65" s="1">
        <v>6767</v>
      </c>
      <c r="B65" s="1">
        <v>195</v>
      </c>
      <c r="C65" s="1" t="s">
        <v>409</v>
      </c>
      <c r="D65" s="1" t="s">
        <v>410</v>
      </c>
      <c r="E65" s="1" t="s">
        <v>15</v>
      </c>
      <c r="F65" s="1" t="s">
        <v>411</v>
      </c>
      <c r="G65" s="1">
        <v>6825096485</v>
      </c>
      <c r="H65" s="2">
        <v>40882</v>
      </c>
      <c r="I65" s="2">
        <v>41117</v>
      </c>
      <c r="J65" s="2">
        <v>40882</v>
      </c>
      <c r="K65" s="2">
        <v>41117</v>
      </c>
    </row>
    <row r="66" spans="1:11" x14ac:dyDescent="0.25">
      <c r="A66" s="1">
        <v>1278</v>
      </c>
      <c r="B66" s="1">
        <v>136</v>
      </c>
      <c r="C66" s="1" t="s">
        <v>57</v>
      </c>
      <c r="D66" s="1" t="s">
        <v>412</v>
      </c>
      <c r="E66" s="1" t="s">
        <v>15</v>
      </c>
      <c r="F66" s="1" t="s">
        <v>413</v>
      </c>
      <c r="G66" s="1">
        <v>9801474305</v>
      </c>
      <c r="H66" s="2">
        <v>28365</v>
      </c>
      <c r="I66" s="2">
        <v>35317</v>
      </c>
      <c r="J66" s="2">
        <v>28365</v>
      </c>
      <c r="K66" s="2">
        <v>35317</v>
      </c>
    </row>
    <row r="67" spans="1:11" x14ac:dyDescent="0.25">
      <c r="A67" s="1">
        <v>1334</v>
      </c>
      <c r="B67" s="1">
        <v>500</v>
      </c>
      <c r="C67" s="1" t="s">
        <v>407</v>
      </c>
      <c r="D67" s="1" t="s">
        <v>414</v>
      </c>
      <c r="E67" s="1" t="s">
        <v>11</v>
      </c>
      <c r="F67" s="1" t="s">
        <v>415</v>
      </c>
      <c r="G67" s="1">
        <v>7636788633</v>
      </c>
      <c r="H67" s="2">
        <v>40312</v>
      </c>
      <c r="I67" s="2">
        <v>41125</v>
      </c>
      <c r="J67" s="2">
        <v>40312</v>
      </c>
      <c r="K67" s="2">
        <v>41125</v>
      </c>
    </row>
    <row r="68" spans="1:11" x14ac:dyDescent="0.25">
      <c r="A68" s="1">
        <v>8887</v>
      </c>
      <c r="B68" s="1">
        <v>969</v>
      </c>
      <c r="C68" s="1" t="s">
        <v>416</v>
      </c>
      <c r="D68" s="1" t="s">
        <v>417</v>
      </c>
      <c r="E68" s="1" t="s">
        <v>19</v>
      </c>
      <c r="F68" s="1" t="s">
        <v>418</v>
      </c>
      <c r="G68" s="1">
        <v>6328420950</v>
      </c>
      <c r="H68" s="2">
        <v>29901</v>
      </c>
      <c r="I68" s="2">
        <v>36594</v>
      </c>
      <c r="J68" s="2">
        <v>29901</v>
      </c>
      <c r="K68" s="2">
        <v>36594</v>
      </c>
    </row>
    <row r="69" spans="1:11" x14ac:dyDescent="0.25">
      <c r="A69" s="1">
        <v>9858</v>
      </c>
      <c r="B69" s="1">
        <v>817</v>
      </c>
      <c r="C69" s="1" t="s">
        <v>419</v>
      </c>
      <c r="D69" s="1" t="s">
        <v>420</v>
      </c>
      <c r="E69" s="1" t="s">
        <v>15</v>
      </c>
      <c r="F69" s="1" t="s">
        <v>421</v>
      </c>
      <c r="G69" s="1">
        <v>1174341766</v>
      </c>
      <c r="H69" s="2">
        <v>37522</v>
      </c>
      <c r="I69" s="2">
        <v>38801</v>
      </c>
      <c r="J69" s="2">
        <v>37522</v>
      </c>
      <c r="K69" s="2">
        <v>38801</v>
      </c>
    </row>
    <row r="70" spans="1:11" x14ac:dyDescent="0.25">
      <c r="A70" s="1">
        <v>9636</v>
      </c>
      <c r="B70" s="1">
        <v>833</v>
      </c>
      <c r="C70" s="1" t="s">
        <v>422</v>
      </c>
      <c r="D70" s="1" t="s">
        <v>423</v>
      </c>
      <c r="E70" s="1" t="s">
        <v>15</v>
      </c>
      <c r="F70" s="1" t="s">
        <v>424</v>
      </c>
      <c r="G70" s="1">
        <v>9030541371</v>
      </c>
      <c r="H70" s="2">
        <v>34590</v>
      </c>
      <c r="I70" s="2">
        <v>40297</v>
      </c>
      <c r="J70" s="2">
        <v>34590</v>
      </c>
      <c r="K70" s="2">
        <v>40297</v>
      </c>
    </row>
    <row r="71" spans="1:11" x14ac:dyDescent="0.25">
      <c r="A71" s="1">
        <v>9943</v>
      </c>
      <c r="B71" s="1">
        <v>221</v>
      </c>
      <c r="C71" s="1" t="s">
        <v>425</v>
      </c>
      <c r="D71" s="1" t="s">
        <v>426</v>
      </c>
      <c r="E71" s="1" t="s">
        <v>11</v>
      </c>
      <c r="F71" s="1" t="s">
        <v>427</v>
      </c>
      <c r="G71" s="1">
        <v>3573904144</v>
      </c>
      <c r="H71" s="2">
        <v>30316</v>
      </c>
      <c r="I71" s="2">
        <v>31268</v>
      </c>
      <c r="J71" s="2">
        <v>30316</v>
      </c>
      <c r="K71" s="2">
        <v>31268</v>
      </c>
    </row>
    <row r="72" spans="1:11" x14ac:dyDescent="0.25">
      <c r="A72" s="1">
        <v>1246</v>
      </c>
      <c r="B72" s="1">
        <v>77</v>
      </c>
      <c r="C72" s="1" t="s">
        <v>428</v>
      </c>
      <c r="D72" s="1" t="s">
        <v>429</v>
      </c>
      <c r="E72" s="1" t="s">
        <v>19</v>
      </c>
      <c r="F72" s="1" t="s">
        <v>430</v>
      </c>
      <c r="G72" s="1">
        <v>9998350900</v>
      </c>
      <c r="H72" s="2">
        <v>35387</v>
      </c>
      <c r="I72" s="2">
        <v>42482</v>
      </c>
      <c r="J72" s="2">
        <v>35387</v>
      </c>
      <c r="K72" s="2">
        <v>42482</v>
      </c>
    </row>
    <row r="73" spans="1:11" x14ac:dyDescent="0.25">
      <c r="A73" s="1">
        <v>4527</v>
      </c>
      <c r="B73" s="1">
        <v>800</v>
      </c>
      <c r="C73" s="1" t="s">
        <v>431</v>
      </c>
      <c r="D73" s="1" t="s">
        <v>432</v>
      </c>
      <c r="E73" s="1" t="s">
        <v>15</v>
      </c>
      <c r="F73" s="1" t="s">
        <v>433</v>
      </c>
      <c r="G73" s="1">
        <v>3715864347</v>
      </c>
      <c r="H73" s="2">
        <v>32842</v>
      </c>
      <c r="I73" s="2">
        <v>39978</v>
      </c>
      <c r="J73" s="2">
        <v>32842</v>
      </c>
      <c r="K73" s="2">
        <v>39978</v>
      </c>
    </row>
    <row r="74" spans="1:11" x14ac:dyDescent="0.25">
      <c r="A74" s="1">
        <v>3782</v>
      </c>
      <c r="B74" s="1">
        <v>146</v>
      </c>
      <c r="C74" s="1" t="s">
        <v>434</v>
      </c>
      <c r="D74" s="1" t="s">
        <v>435</v>
      </c>
      <c r="E74" s="1" t="s">
        <v>19</v>
      </c>
      <c r="F74" s="1" t="s">
        <v>436</v>
      </c>
      <c r="G74" s="1">
        <v>8089653286</v>
      </c>
      <c r="H74" s="2">
        <v>36613</v>
      </c>
      <c r="I74" s="2">
        <v>39002</v>
      </c>
      <c r="J74" s="2">
        <v>36613</v>
      </c>
      <c r="K74" s="2">
        <v>39002</v>
      </c>
    </row>
    <row r="75" spans="1:11" x14ac:dyDescent="0.25">
      <c r="A75" s="1">
        <v>6225</v>
      </c>
      <c r="B75" s="1">
        <v>531</v>
      </c>
      <c r="C75" s="1" t="s">
        <v>351</v>
      </c>
      <c r="D75" s="1" t="s">
        <v>437</v>
      </c>
      <c r="E75" s="1" t="s">
        <v>11</v>
      </c>
      <c r="F75" s="1" t="s">
        <v>438</v>
      </c>
      <c r="G75" s="1">
        <v>9827842133</v>
      </c>
      <c r="H75" s="2">
        <v>40143</v>
      </c>
      <c r="I75" s="2">
        <v>46708</v>
      </c>
      <c r="J75" s="2">
        <v>40143</v>
      </c>
      <c r="K75" s="2">
        <v>46708</v>
      </c>
    </row>
    <row r="76" spans="1:11" x14ac:dyDescent="0.25">
      <c r="A76" s="1">
        <v>2257</v>
      </c>
      <c r="B76" s="1">
        <v>503</v>
      </c>
      <c r="C76" s="1" t="s">
        <v>439</v>
      </c>
      <c r="D76" s="1" t="s">
        <v>440</v>
      </c>
      <c r="E76" s="1" t="s">
        <v>19</v>
      </c>
      <c r="F76" s="1" t="s">
        <v>441</v>
      </c>
      <c r="G76" s="1">
        <v>2998991184</v>
      </c>
      <c r="H76" s="2">
        <v>36013</v>
      </c>
      <c r="I76" s="2">
        <v>41934</v>
      </c>
      <c r="J76" s="2">
        <v>36013</v>
      </c>
      <c r="K76" s="2">
        <v>41934</v>
      </c>
    </row>
    <row r="77" spans="1:11" x14ac:dyDescent="0.25">
      <c r="A77" s="1">
        <v>9177</v>
      </c>
      <c r="B77" s="1">
        <v>19</v>
      </c>
      <c r="C77" s="1" t="s">
        <v>442</v>
      </c>
      <c r="D77" s="1" t="s">
        <v>443</v>
      </c>
      <c r="E77" s="1" t="s">
        <v>15</v>
      </c>
      <c r="F77" s="1" t="s">
        <v>444</v>
      </c>
      <c r="G77" s="1">
        <v>7591554939</v>
      </c>
      <c r="H77" s="2">
        <v>40529</v>
      </c>
      <c r="I77" s="2">
        <v>44199</v>
      </c>
      <c r="J77" s="2">
        <v>40529</v>
      </c>
      <c r="K77" s="2">
        <v>44199</v>
      </c>
    </row>
    <row r="78" spans="1:11" x14ac:dyDescent="0.25">
      <c r="A78" s="1">
        <v>8703</v>
      </c>
      <c r="B78" s="1">
        <v>897</v>
      </c>
      <c r="C78" s="1" t="s">
        <v>445</v>
      </c>
      <c r="D78" s="1" t="s">
        <v>446</v>
      </c>
      <c r="E78" s="1" t="s">
        <v>11</v>
      </c>
      <c r="F78" s="1" t="s">
        <v>23</v>
      </c>
      <c r="G78" s="1">
        <v>7320532389</v>
      </c>
      <c r="H78" s="2">
        <v>35922</v>
      </c>
      <c r="I78" s="2">
        <v>36252</v>
      </c>
      <c r="J78" s="2">
        <v>35922</v>
      </c>
      <c r="K78" s="2">
        <v>36252</v>
      </c>
    </row>
    <row r="79" spans="1:11" x14ac:dyDescent="0.25">
      <c r="A79" s="1">
        <v>3514</v>
      </c>
      <c r="B79" s="1">
        <v>703</v>
      </c>
      <c r="C79" s="1" t="s">
        <v>388</v>
      </c>
      <c r="D79" s="1" t="s">
        <v>447</v>
      </c>
      <c r="E79" s="1" t="s">
        <v>15</v>
      </c>
      <c r="F79" s="1" t="s">
        <v>448</v>
      </c>
      <c r="G79" s="1">
        <v>8552082746</v>
      </c>
      <c r="H79" s="2">
        <v>31441</v>
      </c>
      <c r="I79" s="2">
        <v>31780</v>
      </c>
      <c r="J79" s="2">
        <v>31441</v>
      </c>
      <c r="K79" s="2">
        <v>31780</v>
      </c>
    </row>
    <row r="80" spans="1:11" x14ac:dyDescent="0.25">
      <c r="A80" s="1">
        <v>3089</v>
      </c>
      <c r="B80" s="1">
        <v>249</v>
      </c>
      <c r="C80" s="1" t="s">
        <v>449</v>
      </c>
      <c r="D80" s="1" t="s">
        <v>450</v>
      </c>
      <c r="E80" s="1" t="s">
        <v>11</v>
      </c>
      <c r="F80" s="1" t="s">
        <v>451</v>
      </c>
      <c r="G80" s="1">
        <v>8015529354</v>
      </c>
      <c r="H80" s="2">
        <v>37119</v>
      </c>
      <c r="I80" s="2">
        <v>37384</v>
      </c>
      <c r="J80" s="2">
        <v>37119</v>
      </c>
      <c r="K80" s="2">
        <v>37384</v>
      </c>
    </row>
    <row r="81" spans="1:11" x14ac:dyDescent="0.25">
      <c r="A81" s="1">
        <v>7253</v>
      </c>
      <c r="B81" s="1">
        <v>360</v>
      </c>
      <c r="C81" s="1" t="s">
        <v>375</v>
      </c>
      <c r="D81" s="1" t="s">
        <v>452</v>
      </c>
      <c r="E81" s="1" t="s">
        <v>11</v>
      </c>
      <c r="F81" s="1" t="s">
        <v>453</v>
      </c>
      <c r="G81" s="1">
        <v>9700239171</v>
      </c>
      <c r="H81" s="2">
        <v>29113</v>
      </c>
      <c r="I81" s="2">
        <v>34515</v>
      </c>
      <c r="J81" s="2">
        <v>29113</v>
      </c>
      <c r="K81" s="2">
        <v>34515</v>
      </c>
    </row>
    <row r="82" spans="1:11" x14ac:dyDescent="0.25">
      <c r="A82" s="1">
        <v>8786</v>
      </c>
      <c r="B82" s="1">
        <v>327</v>
      </c>
      <c r="C82" s="1" t="s">
        <v>454</v>
      </c>
      <c r="D82" s="1" t="s">
        <v>455</v>
      </c>
      <c r="E82" s="1" t="s">
        <v>11</v>
      </c>
      <c r="F82" s="1" t="s">
        <v>456</v>
      </c>
      <c r="G82" s="1">
        <v>8588987011</v>
      </c>
      <c r="H82" s="2">
        <v>42960</v>
      </c>
      <c r="I82" s="2">
        <v>46401</v>
      </c>
      <c r="J82" s="2">
        <v>42960</v>
      </c>
      <c r="K82" s="2">
        <v>46401</v>
      </c>
    </row>
    <row r="83" spans="1:11" x14ac:dyDescent="0.25">
      <c r="A83" s="1">
        <v>1211</v>
      </c>
      <c r="B83" s="1">
        <v>121</v>
      </c>
      <c r="C83" s="1" t="s">
        <v>457</v>
      </c>
      <c r="D83" s="1" t="s">
        <v>458</v>
      </c>
      <c r="E83" s="1" t="s">
        <v>11</v>
      </c>
      <c r="F83" s="1" t="s">
        <v>459</v>
      </c>
      <c r="G83" s="1">
        <v>2797657807</v>
      </c>
      <c r="H83" s="2">
        <v>41167</v>
      </c>
      <c r="I83" s="2">
        <v>42238</v>
      </c>
      <c r="J83" s="2">
        <v>41167</v>
      </c>
      <c r="K83" s="2">
        <v>42238</v>
      </c>
    </row>
    <row r="84" spans="1:11" x14ac:dyDescent="0.25">
      <c r="A84" s="1">
        <v>359</v>
      </c>
      <c r="B84" s="1">
        <v>614</v>
      </c>
      <c r="C84" s="1" t="s">
        <v>460</v>
      </c>
      <c r="D84" s="1" t="s">
        <v>461</v>
      </c>
      <c r="E84" s="1" t="s">
        <v>11</v>
      </c>
      <c r="F84" s="1" t="s">
        <v>462</v>
      </c>
      <c r="G84" s="1">
        <v>3420855911</v>
      </c>
      <c r="H84" s="2">
        <v>31441</v>
      </c>
      <c r="I84" s="2">
        <v>32606</v>
      </c>
      <c r="J84" s="2">
        <v>31441</v>
      </c>
      <c r="K84" s="2">
        <v>32606</v>
      </c>
    </row>
    <row r="85" spans="1:11" x14ac:dyDescent="0.25">
      <c r="A85" s="1">
        <v>2066</v>
      </c>
      <c r="B85" s="1">
        <v>80</v>
      </c>
      <c r="C85" s="1" t="s">
        <v>30</v>
      </c>
      <c r="D85" s="1" t="s">
        <v>463</v>
      </c>
      <c r="E85" s="1" t="s">
        <v>19</v>
      </c>
      <c r="F85" s="1" t="s">
        <v>464</v>
      </c>
      <c r="G85" s="1">
        <v>5965931339</v>
      </c>
      <c r="H85" s="2">
        <v>38436</v>
      </c>
      <c r="I85" s="2">
        <v>45198</v>
      </c>
      <c r="J85" s="2">
        <v>38436</v>
      </c>
      <c r="K85" s="2">
        <v>45198</v>
      </c>
    </row>
    <row r="86" spans="1:11" x14ac:dyDescent="0.25">
      <c r="A86" s="1">
        <v>4322</v>
      </c>
      <c r="B86" s="1">
        <v>401</v>
      </c>
      <c r="C86" s="1" t="s">
        <v>465</v>
      </c>
      <c r="D86" s="1" t="s">
        <v>466</v>
      </c>
      <c r="E86" s="1" t="s">
        <v>11</v>
      </c>
      <c r="F86" s="1" t="s">
        <v>467</v>
      </c>
      <c r="G86" s="1">
        <v>7775860985</v>
      </c>
      <c r="H86" s="2">
        <v>36906</v>
      </c>
      <c r="I86" s="2">
        <v>39080</v>
      </c>
      <c r="J86" s="2">
        <v>36906</v>
      </c>
      <c r="K86" s="2">
        <v>39080</v>
      </c>
    </row>
    <row r="87" spans="1:11" x14ac:dyDescent="0.25">
      <c r="A87" s="1">
        <v>7773</v>
      </c>
      <c r="B87" s="1">
        <v>914</v>
      </c>
      <c r="C87" s="1" t="s">
        <v>468</v>
      </c>
      <c r="D87" s="1" t="s">
        <v>469</v>
      </c>
      <c r="E87" s="1" t="s">
        <v>11</v>
      </c>
      <c r="F87" s="1" t="s">
        <v>470</v>
      </c>
      <c r="G87" s="1">
        <v>2945958018</v>
      </c>
      <c r="H87" s="2">
        <v>31368</v>
      </c>
      <c r="I87" s="2">
        <v>36107</v>
      </c>
      <c r="J87" s="2">
        <v>31368</v>
      </c>
      <c r="K87" s="2">
        <v>36107</v>
      </c>
    </row>
    <row r="88" spans="1:11" x14ac:dyDescent="0.25">
      <c r="A88" s="1">
        <v>6746</v>
      </c>
      <c r="B88" s="1">
        <v>713</v>
      </c>
      <c r="C88" s="1" t="s">
        <v>471</v>
      </c>
      <c r="D88" s="1" t="s">
        <v>472</v>
      </c>
      <c r="E88" s="1" t="s">
        <v>15</v>
      </c>
      <c r="F88" s="1" t="s">
        <v>473</v>
      </c>
      <c r="G88" s="1">
        <v>8157767838</v>
      </c>
      <c r="H88" s="2">
        <v>28068</v>
      </c>
      <c r="I88" s="2">
        <v>33221</v>
      </c>
      <c r="J88" s="2">
        <v>28068</v>
      </c>
      <c r="K88" s="2">
        <v>33221</v>
      </c>
    </row>
    <row r="89" spans="1:11" x14ac:dyDescent="0.25">
      <c r="A89" s="1">
        <v>6732</v>
      </c>
      <c r="B89" s="1">
        <v>568</v>
      </c>
      <c r="C89" s="1" t="s">
        <v>474</v>
      </c>
      <c r="D89" s="1" t="s">
        <v>475</v>
      </c>
      <c r="E89" s="1" t="s">
        <v>11</v>
      </c>
      <c r="F89" s="1" t="s">
        <v>476</v>
      </c>
      <c r="G89" s="1">
        <v>9712766674</v>
      </c>
      <c r="H89" s="2">
        <v>33031</v>
      </c>
      <c r="I89" s="2">
        <v>37004</v>
      </c>
      <c r="J89" s="2">
        <v>33031</v>
      </c>
      <c r="K89" s="2">
        <v>37004</v>
      </c>
    </row>
    <row r="90" spans="1:11" x14ac:dyDescent="0.25">
      <c r="A90" s="1">
        <v>805</v>
      </c>
      <c r="B90" s="1">
        <v>752</v>
      </c>
      <c r="C90" s="1" t="s">
        <v>477</v>
      </c>
      <c r="D90" s="1" t="s">
        <v>478</v>
      </c>
      <c r="E90" s="1" t="s">
        <v>19</v>
      </c>
      <c r="F90" s="1" t="s">
        <v>479</v>
      </c>
      <c r="G90" s="1">
        <v>2366659988</v>
      </c>
      <c r="H90" s="2">
        <v>41782</v>
      </c>
      <c r="I90" s="2">
        <v>42648</v>
      </c>
      <c r="J90" s="2">
        <v>41782</v>
      </c>
      <c r="K90" s="2">
        <v>42648</v>
      </c>
    </row>
    <row r="91" spans="1:11" x14ac:dyDescent="0.25">
      <c r="A91" s="1">
        <v>7540</v>
      </c>
      <c r="B91" s="1">
        <v>867</v>
      </c>
      <c r="C91" s="1" t="s">
        <v>480</v>
      </c>
      <c r="D91" s="1" t="s">
        <v>481</v>
      </c>
      <c r="E91" s="1" t="s">
        <v>19</v>
      </c>
      <c r="F91" s="1" t="s">
        <v>482</v>
      </c>
      <c r="G91" s="1">
        <v>2771856986</v>
      </c>
      <c r="H91" s="2">
        <v>39674</v>
      </c>
      <c r="I91" s="2">
        <v>45603</v>
      </c>
      <c r="J91" s="2">
        <v>39674</v>
      </c>
      <c r="K91" s="2">
        <v>45603</v>
      </c>
    </row>
    <row r="92" spans="1:11" x14ac:dyDescent="0.25">
      <c r="A92" s="1">
        <v>5269</v>
      </c>
      <c r="B92" s="1">
        <v>980</v>
      </c>
      <c r="C92" s="1" t="s">
        <v>483</v>
      </c>
      <c r="D92" s="1" t="s">
        <v>484</v>
      </c>
      <c r="E92" s="1" t="s">
        <v>19</v>
      </c>
      <c r="F92" s="1" t="s">
        <v>421</v>
      </c>
      <c r="G92" s="1">
        <v>4717095278</v>
      </c>
      <c r="H92" s="2">
        <v>37525</v>
      </c>
      <c r="I92" s="2">
        <v>42541</v>
      </c>
      <c r="J92" s="2">
        <v>37525</v>
      </c>
      <c r="K92" s="2">
        <v>42541</v>
      </c>
    </row>
    <row r="93" spans="1:11" x14ac:dyDescent="0.25">
      <c r="A93" s="1">
        <v>8404</v>
      </c>
      <c r="B93" s="1">
        <v>704</v>
      </c>
      <c r="C93" s="1" t="s">
        <v>485</v>
      </c>
      <c r="D93" s="1" t="s">
        <v>486</v>
      </c>
      <c r="E93" s="1" t="s">
        <v>15</v>
      </c>
      <c r="F93" s="1" t="s">
        <v>487</v>
      </c>
      <c r="G93" s="1">
        <v>6852398753</v>
      </c>
      <c r="H93" s="2">
        <v>41603</v>
      </c>
      <c r="I93" s="2">
        <v>47401</v>
      </c>
      <c r="J93" s="2">
        <v>41603</v>
      </c>
      <c r="K93" s="2">
        <v>47401</v>
      </c>
    </row>
    <row r="94" spans="1:11" x14ac:dyDescent="0.25">
      <c r="A94" s="1">
        <v>519</v>
      </c>
      <c r="B94" s="1">
        <v>598</v>
      </c>
      <c r="C94" s="1" t="s">
        <v>488</v>
      </c>
      <c r="D94" s="1" t="s">
        <v>489</v>
      </c>
      <c r="E94" s="1" t="s">
        <v>19</v>
      </c>
      <c r="F94" s="1" t="s">
        <v>490</v>
      </c>
      <c r="G94" s="1">
        <v>8198842186</v>
      </c>
      <c r="H94" s="2">
        <v>31583</v>
      </c>
      <c r="I94" s="2">
        <v>35172</v>
      </c>
      <c r="J94" s="2">
        <v>31583</v>
      </c>
      <c r="K94" s="2">
        <v>35172</v>
      </c>
    </row>
    <row r="95" spans="1:11" x14ac:dyDescent="0.25">
      <c r="A95" s="1">
        <v>4060</v>
      </c>
      <c r="B95" s="1">
        <v>932</v>
      </c>
      <c r="C95" s="1" t="s">
        <v>491</v>
      </c>
      <c r="D95" s="1" t="s">
        <v>492</v>
      </c>
      <c r="E95" s="1" t="s">
        <v>15</v>
      </c>
      <c r="F95" s="1" t="s">
        <v>493</v>
      </c>
      <c r="G95" s="1">
        <v>7396097848</v>
      </c>
      <c r="H95" s="2">
        <v>31145</v>
      </c>
      <c r="I95" s="2">
        <v>33985</v>
      </c>
      <c r="J95" s="2">
        <v>31145</v>
      </c>
      <c r="K95" s="2">
        <v>33985</v>
      </c>
    </row>
    <row r="96" spans="1:11" x14ac:dyDescent="0.25">
      <c r="A96" s="1">
        <v>8860</v>
      </c>
      <c r="B96" s="1">
        <v>834</v>
      </c>
      <c r="C96" s="1" t="s">
        <v>494</v>
      </c>
      <c r="D96" s="1" t="s">
        <v>495</v>
      </c>
      <c r="E96" s="1" t="s">
        <v>19</v>
      </c>
      <c r="F96" s="1" t="s">
        <v>496</v>
      </c>
      <c r="G96" s="1">
        <v>4508931602</v>
      </c>
      <c r="H96" s="2">
        <v>35575</v>
      </c>
      <c r="I96" s="2">
        <v>42548</v>
      </c>
      <c r="J96" s="2">
        <v>35575</v>
      </c>
      <c r="K96" s="2">
        <v>42548</v>
      </c>
    </row>
    <row r="97" spans="1:11" x14ac:dyDescent="0.25">
      <c r="A97" s="1">
        <v>7164</v>
      </c>
      <c r="B97" s="1">
        <v>209</v>
      </c>
      <c r="C97" s="1" t="s">
        <v>497</v>
      </c>
      <c r="D97" s="1" t="s">
        <v>498</v>
      </c>
      <c r="E97" s="1" t="s">
        <v>19</v>
      </c>
      <c r="F97" s="1" t="s">
        <v>499</v>
      </c>
      <c r="G97" s="1">
        <v>8013342363</v>
      </c>
      <c r="H97" s="2">
        <v>29908</v>
      </c>
      <c r="I97" s="2">
        <v>34324</v>
      </c>
      <c r="J97" s="2">
        <v>29908</v>
      </c>
      <c r="K97" s="2">
        <v>34324</v>
      </c>
    </row>
    <row r="98" spans="1:11" x14ac:dyDescent="0.25">
      <c r="A98" s="1">
        <v>9792</v>
      </c>
      <c r="B98" s="1">
        <v>330</v>
      </c>
      <c r="C98" s="1" t="s">
        <v>500</v>
      </c>
      <c r="D98" s="1" t="s">
        <v>501</v>
      </c>
      <c r="E98" s="1" t="s">
        <v>19</v>
      </c>
      <c r="F98" s="1" t="s">
        <v>502</v>
      </c>
      <c r="G98" s="1">
        <v>4775425957</v>
      </c>
      <c r="H98" s="2">
        <v>34590</v>
      </c>
      <c r="I98" s="2">
        <v>38534</v>
      </c>
      <c r="J98" s="2">
        <v>34590</v>
      </c>
      <c r="K98" s="2">
        <v>38534</v>
      </c>
    </row>
    <row r="99" spans="1:11" x14ac:dyDescent="0.25">
      <c r="A99" s="1">
        <v>9934</v>
      </c>
      <c r="B99" s="1">
        <v>138</v>
      </c>
      <c r="C99" s="1" t="s">
        <v>439</v>
      </c>
      <c r="D99" s="1" t="s">
        <v>503</v>
      </c>
      <c r="E99" s="1" t="s">
        <v>19</v>
      </c>
      <c r="F99" s="1" t="s">
        <v>504</v>
      </c>
      <c r="G99" s="1">
        <v>2535125840</v>
      </c>
      <c r="H99" s="2">
        <v>34411</v>
      </c>
      <c r="I99" s="2">
        <v>40164</v>
      </c>
      <c r="J99" s="2">
        <v>34411</v>
      </c>
      <c r="K99" s="2">
        <v>40164</v>
      </c>
    </row>
    <row r="100" spans="1:11" x14ac:dyDescent="0.25">
      <c r="A100" s="1">
        <v>1980</v>
      </c>
      <c r="B100" s="1">
        <v>981</v>
      </c>
      <c r="C100" s="1" t="s">
        <v>505</v>
      </c>
      <c r="D100" s="1" t="s">
        <v>506</v>
      </c>
      <c r="E100" s="1" t="s">
        <v>19</v>
      </c>
      <c r="F100" s="1" t="s">
        <v>507</v>
      </c>
      <c r="G100" s="1">
        <v>5833657416</v>
      </c>
      <c r="H100" s="2">
        <v>28204</v>
      </c>
      <c r="I100" s="2">
        <v>34784</v>
      </c>
      <c r="J100" s="2">
        <v>28204</v>
      </c>
      <c r="K100" s="2">
        <v>34784</v>
      </c>
    </row>
    <row r="101" spans="1:11" x14ac:dyDescent="0.25">
      <c r="A101" s="1">
        <v>9251</v>
      </c>
      <c r="B101" s="1">
        <v>130</v>
      </c>
      <c r="C101" s="1" t="s">
        <v>508</v>
      </c>
      <c r="D101" s="1" t="s">
        <v>509</v>
      </c>
      <c r="E101" s="1" t="s">
        <v>19</v>
      </c>
      <c r="F101" s="1" t="s">
        <v>510</v>
      </c>
      <c r="G101" s="1">
        <v>5905581451</v>
      </c>
      <c r="H101" s="2">
        <v>38640</v>
      </c>
      <c r="I101" s="2">
        <v>40002</v>
      </c>
      <c r="J101" s="2">
        <v>38640</v>
      </c>
      <c r="K101" s="2">
        <v>40002</v>
      </c>
    </row>
    <row r="102" spans="1:11" x14ac:dyDescent="0.25">
      <c r="A102" s="1">
        <v>6717</v>
      </c>
      <c r="B102" s="1">
        <v>685</v>
      </c>
      <c r="C102" s="1" t="s">
        <v>511</v>
      </c>
      <c r="D102" s="1" t="s">
        <v>512</v>
      </c>
      <c r="E102" s="1" t="s">
        <v>11</v>
      </c>
      <c r="F102" s="1" t="s">
        <v>513</v>
      </c>
      <c r="G102" s="1">
        <v>3742557097</v>
      </c>
      <c r="H102" s="2">
        <v>27099</v>
      </c>
      <c r="I102" s="2">
        <v>30644</v>
      </c>
      <c r="J102" s="2">
        <v>27099</v>
      </c>
      <c r="K102" s="2">
        <v>30644</v>
      </c>
    </row>
    <row r="103" spans="1:11" x14ac:dyDescent="0.25">
      <c r="A103" s="1">
        <v>3622</v>
      </c>
      <c r="B103" s="1">
        <v>544</v>
      </c>
      <c r="C103" s="1" t="s">
        <v>348</v>
      </c>
      <c r="D103" s="1" t="s">
        <v>514</v>
      </c>
      <c r="E103" s="1" t="s">
        <v>11</v>
      </c>
      <c r="F103" s="1" t="s">
        <v>515</v>
      </c>
      <c r="G103" s="1">
        <v>1157949513</v>
      </c>
      <c r="H103" s="2">
        <v>43375</v>
      </c>
      <c r="I103" s="2">
        <v>50746</v>
      </c>
      <c r="J103" s="2">
        <v>43375</v>
      </c>
      <c r="K103" s="2">
        <v>50746</v>
      </c>
    </row>
    <row r="104" spans="1:11" x14ac:dyDescent="0.25">
      <c r="A104" s="1">
        <v>8808</v>
      </c>
      <c r="B104" s="1">
        <v>384</v>
      </c>
      <c r="C104" s="1" t="s">
        <v>516</v>
      </c>
      <c r="D104" s="1" t="s">
        <v>517</v>
      </c>
      <c r="E104" s="1" t="s">
        <v>19</v>
      </c>
      <c r="F104" s="1" t="s">
        <v>518</v>
      </c>
      <c r="G104" s="1">
        <v>6061993877</v>
      </c>
      <c r="H104" s="2">
        <v>37462</v>
      </c>
      <c r="I104" s="2">
        <v>41946</v>
      </c>
      <c r="J104" s="2">
        <v>37462</v>
      </c>
      <c r="K104" s="2">
        <v>41946</v>
      </c>
    </row>
    <row r="105" spans="1:11" x14ac:dyDescent="0.25">
      <c r="A105" s="1">
        <v>4920</v>
      </c>
      <c r="B105" s="1">
        <v>467</v>
      </c>
      <c r="C105" s="1" t="s">
        <v>519</v>
      </c>
      <c r="D105" s="1" t="s">
        <v>520</v>
      </c>
      <c r="E105" s="1" t="s">
        <v>19</v>
      </c>
      <c r="F105" s="1" t="s">
        <v>521</v>
      </c>
      <c r="G105" s="1">
        <v>7395125371</v>
      </c>
      <c r="H105" s="2">
        <v>30178</v>
      </c>
      <c r="I105" s="2">
        <v>34084</v>
      </c>
      <c r="J105" s="2">
        <v>30178</v>
      </c>
      <c r="K105" s="2">
        <v>34084</v>
      </c>
    </row>
    <row r="106" spans="1:11" x14ac:dyDescent="0.25">
      <c r="A106" s="1">
        <v>3140</v>
      </c>
      <c r="B106" s="1">
        <v>112</v>
      </c>
      <c r="C106" s="1" t="s">
        <v>522</v>
      </c>
      <c r="D106" s="1" t="s">
        <v>523</v>
      </c>
      <c r="E106" s="1" t="s">
        <v>15</v>
      </c>
      <c r="F106" s="1" t="s">
        <v>524</v>
      </c>
      <c r="G106" s="1">
        <v>7624401610</v>
      </c>
      <c r="H106" s="2">
        <v>38334</v>
      </c>
      <c r="I106" s="2">
        <v>38932</v>
      </c>
      <c r="J106" s="2">
        <v>38334</v>
      </c>
      <c r="K106" s="2">
        <v>38932</v>
      </c>
    </row>
    <row r="107" spans="1:11" x14ac:dyDescent="0.25">
      <c r="A107" s="1">
        <v>8104</v>
      </c>
      <c r="B107" s="1">
        <v>906</v>
      </c>
      <c r="C107" s="1" t="s">
        <v>525</v>
      </c>
      <c r="D107" s="1" t="s">
        <v>526</v>
      </c>
      <c r="E107" s="1" t="s">
        <v>15</v>
      </c>
      <c r="F107" s="1" t="s">
        <v>527</v>
      </c>
      <c r="G107" s="1">
        <v>8271413320</v>
      </c>
      <c r="H107" s="2">
        <v>41028</v>
      </c>
      <c r="I107" s="2">
        <v>44948</v>
      </c>
      <c r="J107" s="2">
        <v>41028</v>
      </c>
      <c r="K107" s="2">
        <v>44948</v>
      </c>
    </row>
    <row r="108" spans="1:11" x14ac:dyDescent="0.25">
      <c r="A108" s="1">
        <v>2208</v>
      </c>
      <c r="B108" s="1">
        <v>609</v>
      </c>
      <c r="C108" s="1" t="s">
        <v>528</v>
      </c>
      <c r="D108" s="1" t="s">
        <v>529</v>
      </c>
      <c r="E108" s="1" t="s">
        <v>19</v>
      </c>
      <c r="F108" s="1" t="s">
        <v>530</v>
      </c>
      <c r="G108" s="1">
        <v>6202223720</v>
      </c>
      <c r="H108" s="2">
        <v>34249</v>
      </c>
      <c r="I108" s="2">
        <v>37326</v>
      </c>
      <c r="J108" s="2">
        <v>34249</v>
      </c>
      <c r="K108" s="2">
        <v>37326</v>
      </c>
    </row>
    <row r="109" spans="1:11" x14ac:dyDescent="0.25">
      <c r="A109" s="1">
        <v>7043</v>
      </c>
      <c r="B109" s="1">
        <v>379</v>
      </c>
      <c r="C109" s="1" t="s">
        <v>531</v>
      </c>
      <c r="D109" s="1" t="s">
        <v>532</v>
      </c>
      <c r="E109" s="1" t="s">
        <v>19</v>
      </c>
      <c r="F109" s="1" t="s">
        <v>533</v>
      </c>
      <c r="G109" s="1">
        <v>8194423563</v>
      </c>
      <c r="H109" s="2">
        <v>37813</v>
      </c>
      <c r="I109" s="2">
        <v>40733</v>
      </c>
      <c r="J109" s="2">
        <v>37813</v>
      </c>
      <c r="K109" s="2">
        <v>40733</v>
      </c>
    </row>
    <row r="110" spans="1:11" x14ac:dyDescent="0.25">
      <c r="A110" s="1">
        <v>7485</v>
      </c>
      <c r="B110" s="1">
        <v>357</v>
      </c>
      <c r="C110" s="1" t="s">
        <v>431</v>
      </c>
      <c r="D110" s="1" t="s">
        <v>534</v>
      </c>
      <c r="E110" s="1" t="s">
        <v>19</v>
      </c>
      <c r="F110" s="1" t="s">
        <v>535</v>
      </c>
      <c r="G110" s="1">
        <v>8529931415</v>
      </c>
      <c r="H110" s="2">
        <v>29105</v>
      </c>
      <c r="I110" s="2">
        <v>30098</v>
      </c>
      <c r="J110" s="2">
        <v>29105</v>
      </c>
      <c r="K110" s="2">
        <v>30098</v>
      </c>
    </row>
    <row r="111" spans="1:11" x14ac:dyDescent="0.25">
      <c r="A111" s="1">
        <v>1748</v>
      </c>
      <c r="B111" s="1">
        <v>364</v>
      </c>
      <c r="C111" s="1" t="s">
        <v>536</v>
      </c>
      <c r="D111" s="1" t="s">
        <v>537</v>
      </c>
      <c r="E111" s="1" t="s">
        <v>11</v>
      </c>
      <c r="F111" s="1" t="s">
        <v>538</v>
      </c>
      <c r="G111" s="1">
        <v>4033094166</v>
      </c>
      <c r="H111" s="2">
        <v>41589</v>
      </c>
      <c r="I111" s="2">
        <v>44826</v>
      </c>
      <c r="J111" s="2">
        <v>41589</v>
      </c>
      <c r="K111" s="2">
        <v>44826</v>
      </c>
    </row>
    <row r="112" spans="1:11" x14ac:dyDescent="0.25">
      <c r="A112" s="1">
        <v>9968</v>
      </c>
      <c r="B112" s="1">
        <v>69</v>
      </c>
      <c r="C112" s="1" t="s">
        <v>539</v>
      </c>
      <c r="D112" s="1" t="s">
        <v>540</v>
      </c>
      <c r="E112" s="1" t="s">
        <v>19</v>
      </c>
      <c r="F112" s="1" t="s">
        <v>541</v>
      </c>
      <c r="G112" s="1">
        <v>1840361778</v>
      </c>
      <c r="H112" s="2">
        <v>27616</v>
      </c>
      <c r="I112" s="2">
        <v>31593</v>
      </c>
      <c r="J112" s="2">
        <v>27616</v>
      </c>
      <c r="K112" s="2">
        <v>31593</v>
      </c>
    </row>
    <row r="113" spans="1:11" x14ac:dyDescent="0.25">
      <c r="A113" s="1">
        <v>5330</v>
      </c>
      <c r="B113" s="1">
        <v>973</v>
      </c>
      <c r="C113" s="1" t="s">
        <v>542</v>
      </c>
      <c r="D113" s="1" t="s">
        <v>543</v>
      </c>
      <c r="E113" s="1" t="s">
        <v>19</v>
      </c>
      <c r="F113" s="1" t="s">
        <v>544</v>
      </c>
      <c r="G113" s="1">
        <v>5888927246</v>
      </c>
      <c r="H113" s="2">
        <v>39784</v>
      </c>
      <c r="I113" s="2">
        <v>46105</v>
      </c>
      <c r="J113" s="2">
        <v>39784</v>
      </c>
      <c r="K113" s="2">
        <v>46105</v>
      </c>
    </row>
    <row r="114" spans="1:11" x14ac:dyDescent="0.25">
      <c r="A114" s="1">
        <v>2183</v>
      </c>
      <c r="B114" s="1">
        <v>455</v>
      </c>
      <c r="C114" s="1" t="s">
        <v>545</v>
      </c>
      <c r="D114" s="1" t="s">
        <v>546</v>
      </c>
      <c r="E114" s="1" t="s">
        <v>11</v>
      </c>
      <c r="F114" s="1" t="s">
        <v>547</v>
      </c>
      <c r="G114" s="1">
        <v>1146373455</v>
      </c>
      <c r="H114" s="2">
        <v>27310</v>
      </c>
      <c r="I114" s="2">
        <v>32333</v>
      </c>
      <c r="J114" s="2">
        <v>27310</v>
      </c>
      <c r="K114" s="2">
        <v>32333</v>
      </c>
    </row>
    <row r="115" spans="1:11" x14ac:dyDescent="0.25">
      <c r="A115" s="1">
        <v>2182</v>
      </c>
      <c r="B115" s="1">
        <v>247</v>
      </c>
      <c r="C115" s="1" t="s">
        <v>548</v>
      </c>
      <c r="D115" s="1" t="s">
        <v>549</v>
      </c>
      <c r="E115" s="1" t="s">
        <v>19</v>
      </c>
      <c r="F115" s="1" t="s">
        <v>550</v>
      </c>
      <c r="G115" s="1">
        <v>4951091066</v>
      </c>
      <c r="H115" s="2">
        <v>25935</v>
      </c>
      <c r="I115" s="2">
        <v>30207</v>
      </c>
      <c r="J115" s="2">
        <v>25935</v>
      </c>
      <c r="K115" s="2">
        <v>30207</v>
      </c>
    </row>
    <row r="116" spans="1:11" x14ac:dyDescent="0.25">
      <c r="A116" s="1">
        <v>1087</v>
      </c>
      <c r="B116" s="1">
        <v>491</v>
      </c>
      <c r="C116" s="1" t="s">
        <v>551</v>
      </c>
      <c r="D116" s="1" t="s">
        <v>552</v>
      </c>
      <c r="E116" s="1" t="s">
        <v>15</v>
      </c>
      <c r="F116" s="1" t="s">
        <v>553</v>
      </c>
      <c r="G116" s="1">
        <v>3384176833</v>
      </c>
      <c r="H116" s="2">
        <v>39557</v>
      </c>
      <c r="I116" s="2">
        <v>44427</v>
      </c>
      <c r="J116" s="2">
        <v>39557</v>
      </c>
      <c r="K116" s="2">
        <v>44427</v>
      </c>
    </row>
    <row r="117" spans="1:11" x14ac:dyDescent="0.25">
      <c r="A117" s="1">
        <v>4296</v>
      </c>
      <c r="B117" s="1">
        <v>826</v>
      </c>
      <c r="C117" s="1" t="s">
        <v>554</v>
      </c>
      <c r="D117" s="1" t="s">
        <v>555</v>
      </c>
      <c r="E117" s="1" t="s">
        <v>11</v>
      </c>
      <c r="F117" s="1" t="s">
        <v>556</v>
      </c>
      <c r="G117" s="1">
        <v>7174320820</v>
      </c>
      <c r="H117" s="2">
        <v>41487</v>
      </c>
      <c r="I117" s="2">
        <v>45451</v>
      </c>
      <c r="J117" s="2">
        <v>41487</v>
      </c>
      <c r="K117" s="2">
        <v>45451</v>
      </c>
    </row>
    <row r="118" spans="1:11" x14ac:dyDescent="0.25">
      <c r="A118" s="1">
        <v>9784</v>
      </c>
      <c r="B118" s="1">
        <v>400</v>
      </c>
      <c r="C118" s="1" t="s">
        <v>557</v>
      </c>
      <c r="D118" s="1" t="s">
        <v>558</v>
      </c>
      <c r="E118" s="1" t="s">
        <v>11</v>
      </c>
      <c r="F118" s="1" t="s">
        <v>559</v>
      </c>
      <c r="G118" s="1">
        <v>2668150446</v>
      </c>
      <c r="H118" s="2">
        <v>38732</v>
      </c>
      <c r="I118" s="2">
        <v>43894</v>
      </c>
      <c r="J118" s="2">
        <v>38732</v>
      </c>
      <c r="K118" s="2">
        <v>43894</v>
      </c>
    </row>
    <row r="119" spans="1:11" x14ac:dyDescent="0.25">
      <c r="A119" s="1">
        <v>6210</v>
      </c>
      <c r="B119" s="1">
        <v>271</v>
      </c>
      <c r="C119" s="1" t="s">
        <v>560</v>
      </c>
      <c r="D119" s="1" t="s">
        <v>561</v>
      </c>
      <c r="E119" s="1" t="s">
        <v>19</v>
      </c>
      <c r="F119" s="1" t="s">
        <v>562</v>
      </c>
      <c r="G119" s="1">
        <v>5992525888</v>
      </c>
      <c r="H119" s="2">
        <v>40353</v>
      </c>
      <c r="I119" s="2">
        <v>47425</v>
      </c>
      <c r="J119" s="2">
        <v>40353</v>
      </c>
      <c r="K119" s="2">
        <v>47425</v>
      </c>
    </row>
    <row r="120" spans="1:11" x14ac:dyDescent="0.25">
      <c r="A120" s="1">
        <v>5781</v>
      </c>
      <c r="B120" s="1">
        <v>110</v>
      </c>
      <c r="C120" s="1" t="s">
        <v>563</v>
      </c>
      <c r="D120" s="1" t="s">
        <v>564</v>
      </c>
      <c r="E120" s="1" t="s">
        <v>19</v>
      </c>
      <c r="F120" s="1" t="s">
        <v>565</v>
      </c>
      <c r="G120" s="1">
        <v>5391751398</v>
      </c>
      <c r="H120" s="2">
        <v>41589</v>
      </c>
      <c r="I120" s="2">
        <v>44773</v>
      </c>
      <c r="J120" s="2">
        <v>41589</v>
      </c>
      <c r="K120" s="2">
        <v>44773</v>
      </c>
    </row>
    <row r="121" spans="1:11" x14ac:dyDescent="0.25">
      <c r="A121" s="1">
        <v>8306</v>
      </c>
      <c r="B121" s="1">
        <v>277</v>
      </c>
      <c r="C121" s="1" t="s">
        <v>566</v>
      </c>
      <c r="D121" s="1" t="s">
        <v>567</v>
      </c>
      <c r="E121" s="1" t="s">
        <v>19</v>
      </c>
      <c r="F121" s="1" t="s">
        <v>568</v>
      </c>
      <c r="G121" s="1">
        <v>4305011101</v>
      </c>
      <c r="H121" s="2">
        <v>40312</v>
      </c>
      <c r="I121" s="2">
        <v>42939</v>
      </c>
      <c r="J121" s="2">
        <v>40312</v>
      </c>
      <c r="K121" s="2">
        <v>42939</v>
      </c>
    </row>
    <row r="122" spans="1:11" x14ac:dyDescent="0.25">
      <c r="A122" s="1">
        <v>3270</v>
      </c>
      <c r="B122" s="1">
        <v>85</v>
      </c>
      <c r="C122" s="1" t="s">
        <v>569</v>
      </c>
      <c r="D122" s="1" t="s">
        <v>570</v>
      </c>
      <c r="E122" s="1" t="s">
        <v>19</v>
      </c>
      <c r="F122" s="1" t="s">
        <v>571</v>
      </c>
      <c r="G122" s="1">
        <v>3253132607</v>
      </c>
      <c r="H122" s="2">
        <v>36058</v>
      </c>
      <c r="I122" s="2">
        <v>43402</v>
      </c>
      <c r="J122" s="2">
        <v>36058</v>
      </c>
      <c r="K122" s="2">
        <v>43402</v>
      </c>
    </row>
    <row r="123" spans="1:11" x14ac:dyDescent="0.25">
      <c r="A123" s="1">
        <v>6787</v>
      </c>
      <c r="B123" s="1">
        <v>863</v>
      </c>
      <c r="C123" s="1" t="s">
        <v>572</v>
      </c>
      <c r="D123" s="1" t="s">
        <v>573</v>
      </c>
      <c r="E123" s="1" t="s">
        <v>15</v>
      </c>
      <c r="F123" s="1" t="s">
        <v>574</v>
      </c>
      <c r="G123" s="1">
        <v>3282200761</v>
      </c>
      <c r="H123" s="2">
        <v>36850</v>
      </c>
      <c r="I123" s="2">
        <v>39795</v>
      </c>
      <c r="J123" s="2">
        <v>36850</v>
      </c>
      <c r="K123" s="2">
        <v>39795</v>
      </c>
    </row>
    <row r="124" spans="1:11" x14ac:dyDescent="0.25">
      <c r="A124" s="1">
        <v>3733</v>
      </c>
      <c r="B124" s="1">
        <v>731</v>
      </c>
      <c r="C124" s="1" t="s">
        <v>575</v>
      </c>
      <c r="D124" s="1" t="s">
        <v>576</v>
      </c>
      <c r="E124" s="1" t="s">
        <v>11</v>
      </c>
      <c r="F124" s="1" t="s">
        <v>577</v>
      </c>
      <c r="G124" s="1">
        <v>8831717023</v>
      </c>
      <c r="H124" s="2">
        <v>29331</v>
      </c>
      <c r="I124" s="2">
        <v>31520</v>
      </c>
      <c r="J124" s="2">
        <v>29331</v>
      </c>
      <c r="K124" s="2">
        <v>31520</v>
      </c>
    </row>
    <row r="125" spans="1:11" x14ac:dyDescent="0.25">
      <c r="A125" s="1">
        <v>207</v>
      </c>
      <c r="B125" s="1">
        <v>638</v>
      </c>
      <c r="C125" s="1" t="s">
        <v>578</v>
      </c>
      <c r="D125" s="1" t="s">
        <v>579</v>
      </c>
      <c r="E125" s="1" t="s">
        <v>19</v>
      </c>
      <c r="F125" s="1" t="s">
        <v>580</v>
      </c>
      <c r="G125" s="1">
        <v>6274955877</v>
      </c>
      <c r="H125" s="2">
        <v>42876</v>
      </c>
      <c r="I125" s="2">
        <v>45275</v>
      </c>
      <c r="J125" s="2">
        <v>42876</v>
      </c>
      <c r="K125" s="2">
        <v>45275</v>
      </c>
    </row>
    <row r="126" spans="1:11" x14ac:dyDescent="0.25">
      <c r="A126" s="1">
        <v>3</v>
      </c>
      <c r="B126" s="1">
        <v>275</v>
      </c>
      <c r="C126" s="1" t="s">
        <v>581</v>
      </c>
      <c r="D126" s="1" t="s">
        <v>582</v>
      </c>
      <c r="E126" s="1" t="s">
        <v>11</v>
      </c>
      <c r="F126" s="1" t="s">
        <v>583</v>
      </c>
      <c r="G126" s="1">
        <v>9875661422</v>
      </c>
      <c r="H126" s="2">
        <v>34426</v>
      </c>
      <c r="I126" s="2">
        <v>38002</v>
      </c>
      <c r="J126" s="2">
        <v>34426</v>
      </c>
      <c r="K126" s="2">
        <v>38002</v>
      </c>
    </row>
    <row r="127" spans="1:11" x14ac:dyDescent="0.25">
      <c r="A127" s="1">
        <v>1896</v>
      </c>
      <c r="B127" s="1">
        <v>278</v>
      </c>
      <c r="C127" s="1" t="s">
        <v>584</v>
      </c>
      <c r="D127" s="1" t="s">
        <v>585</v>
      </c>
      <c r="E127" s="1" t="s">
        <v>19</v>
      </c>
      <c r="F127" s="1" t="s">
        <v>586</v>
      </c>
      <c r="G127" s="1">
        <v>9976580262</v>
      </c>
      <c r="H127" s="2">
        <v>28397</v>
      </c>
      <c r="I127" s="2">
        <v>31787</v>
      </c>
      <c r="J127" s="2">
        <v>28397</v>
      </c>
      <c r="K127" s="2">
        <v>31787</v>
      </c>
    </row>
    <row r="128" spans="1:11" x14ac:dyDescent="0.25">
      <c r="A128" s="1">
        <v>9631</v>
      </c>
      <c r="B128" s="1">
        <v>948</v>
      </c>
      <c r="C128" s="1" t="s">
        <v>587</v>
      </c>
      <c r="D128" s="1" t="s">
        <v>588</v>
      </c>
      <c r="E128" s="1" t="s">
        <v>19</v>
      </c>
      <c r="F128" s="1" t="s">
        <v>589</v>
      </c>
      <c r="G128" s="1">
        <v>7191264003</v>
      </c>
      <c r="H128" s="2">
        <v>40565</v>
      </c>
      <c r="I128" s="2">
        <v>42654</v>
      </c>
      <c r="J128" s="2">
        <v>40565</v>
      </c>
      <c r="K128" s="2">
        <v>42654</v>
      </c>
    </row>
    <row r="129" spans="1:11" x14ac:dyDescent="0.25">
      <c r="A129" s="1">
        <v>3132</v>
      </c>
      <c r="B129" s="1">
        <v>912</v>
      </c>
      <c r="C129" s="1" t="s">
        <v>590</v>
      </c>
      <c r="D129" s="1" t="s">
        <v>591</v>
      </c>
      <c r="E129" s="1" t="s">
        <v>19</v>
      </c>
      <c r="F129" s="1" t="s">
        <v>592</v>
      </c>
      <c r="G129" s="1">
        <v>3477191930</v>
      </c>
      <c r="H129" s="2">
        <v>28370</v>
      </c>
      <c r="I129" s="2">
        <v>28932</v>
      </c>
      <c r="J129" s="2">
        <v>28370</v>
      </c>
      <c r="K129" s="2">
        <v>28932</v>
      </c>
    </row>
    <row r="130" spans="1:11" x14ac:dyDescent="0.25">
      <c r="A130" s="1">
        <v>1202</v>
      </c>
      <c r="B130" s="1">
        <v>426</v>
      </c>
      <c r="C130" s="1" t="s">
        <v>593</v>
      </c>
      <c r="D130" s="1" t="s">
        <v>594</v>
      </c>
      <c r="E130" s="1" t="s">
        <v>11</v>
      </c>
      <c r="F130" s="1" t="s">
        <v>595</v>
      </c>
      <c r="G130" s="1">
        <v>4935174932</v>
      </c>
      <c r="H130" s="2">
        <v>39390</v>
      </c>
      <c r="I130" s="2">
        <v>45663</v>
      </c>
      <c r="J130" s="2">
        <v>39390</v>
      </c>
      <c r="K130" s="2">
        <v>45663</v>
      </c>
    </row>
    <row r="131" spans="1:11" x14ac:dyDescent="0.25">
      <c r="A131" s="1">
        <v>8834</v>
      </c>
      <c r="B131" s="1">
        <v>735</v>
      </c>
      <c r="C131" s="1" t="s">
        <v>363</v>
      </c>
      <c r="D131" s="1" t="s">
        <v>596</v>
      </c>
      <c r="E131" s="1" t="s">
        <v>11</v>
      </c>
      <c r="F131" s="1" t="s">
        <v>597</v>
      </c>
      <c r="G131" s="1">
        <v>6582738747</v>
      </c>
      <c r="H131" s="2">
        <v>32245</v>
      </c>
      <c r="I131" s="2">
        <v>37459</v>
      </c>
      <c r="J131" s="2">
        <v>32245</v>
      </c>
      <c r="K131" s="2">
        <v>37459</v>
      </c>
    </row>
    <row r="132" spans="1:11" x14ac:dyDescent="0.25">
      <c r="A132" s="1">
        <v>1201</v>
      </c>
      <c r="B132" s="1">
        <v>666</v>
      </c>
      <c r="C132" s="1" t="s">
        <v>598</v>
      </c>
      <c r="D132" s="1" t="s">
        <v>599</v>
      </c>
      <c r="E132" s="1" t="s">
        <v>11</v>
      </c>
      <c r="F132" s="1" t="s">
        <v>600</v>
      </c>
      <c r="G132" s="1">
        <v>7050577792</v>
      </c>
      <c r="H132" s="2">
        <v>32166</v>
      </c>
      <c r="I132" s="2">
        <v>39254</v>
      </c>
      <c r="J132" s="2">
        <v>32166</v>
      </c>
      <c r="K132" s="2">
        <v>39254</v>
      </c>
    </row>
    <row r="133" spans="1:11" x14ac:dyDescent="0.25">
      <c r="A133" s="1">
        <v>2573</v>
      </c>
      <c r="B133" s="1">
        <v>888</v>
      </c>
      <c r="C133" s="1" t="s">
        <v>601</v>
      </c>
      <c r="D133" s="1" t="s">
        <v>602</v>
      </c>
      <c r="E133" s="1" t="s">
        <v>11</v>
      </c>
      <c r="F133" s="1" t="s">
        <v>603</v>
      </c>
      <c r="G133" s="1">
        <v>8241842420</v>
      </c>
      <c r="H133" s="2">
        <v>39669</v>
      </c>
      <c r="I133" s="2">
        <v>40341</v>
      </c>
      <c r="J133" s="2">
        <v>39669</v>
      </c>
      <c r="K133" s="2">
        <v>40341</v>
      </c>
    </row>
    <row r="134" spans="1:11" x14ac:dyDescent="0.25">
      <c r="A134" s="1">
        <v>6759</v>
      </c>
      <c r="B134" s="1">
        <v>310</v>
      </c>
      <c r="C134" s="1" t="s">
        <v>604</v>
      </c>
      <c r="D134" s="1" t="s">
        <v>605</v>
      </c>
      <c r="E134" s="1" t="s">
        <v>11</v>
      </c>
      <c r="F134" s="1" t="s">
        <v>606</v>
      </c>
      <c r="G134" s="1">
        <v>2604037592</v>
      </c>
      <c r="H134" s="2">
        <v>26413</v>
      </c>
      <c r="I134" s="2">
        <v>30022</v>
      </c>
      <c r="J134" s="2">
        <v>26413</v>
      </c>
      <c r="K134" s="2">
        <v>30022</v>
      </c>
    </row>
    <row r="135" spans="1:11" x14ac:dyDescent="0.25">
      <c r="A135" s="1">
        <v>2601</v>
      </c>
      <c r="B135" s="1">
        <v>43</v>
      </c>
      <c r="C135" s="1" t="s">
        <v>607</v>
      </c>
      <c r="D135" s="1" t="s">
        <v>608</v>
      </c>
      <c r="E135" s="1" t="s">
        <v>15</v>
      </c>
      <c r="F135" s="1" t="s">
        <v>609</v>
      </c>
      <c r="G135" s="1">
        <v>9380507727</v>
      </c>
      <c r="H135" s="2">
        <v>30200</v>
      </c>
      <c r="I135" s="2">
        <v>34861</v>
      </c>
      <c r="J135" s="2">
        <v>30200</v>
      </c>
      <c r="K135" s="2">
        <v>34861</v>
      </c>
    </row>
    <row r="136" spans="1:11" x14ac:dyDescent="0.25">
      <c r="A136" s="1">
        <v>2656</v>
      </c>
      <c r="B136" s="1">
        <v>722</v>
      </c>
      <c r="C136" s="1" t="s">
        <v>351</v>
      </c>
      <c r="D136" s="1" t="s">
        <v>610</v>
      </c>
      <c r="E136" s="1" t="s">
        <v>15</v>
      </c>
      <c r="F136" s="1" t="s">
        <v>611</v>
      </c>
      <c r="G136" s="1">
        <v>4722321429</v>
      </c>
      <c r="H136" s="2">
        <v>30033</v>
      </c>
      <c r="I136" s="2">
        <v>35533</v>
      </c>
      <c r="J136" s="2">
        <v>30033</v>
      </c>
      <c r="K136" s="2">
        <v>35533</v>
      </c>
    </row>
    <row r="137" spans="1:11" x14ac:dyDescent="0.25">
      <c r="A137" s="1">
        <v>9645</v>
      </c>
      <c r="B137" s="1">
        <v>233</v>
      </c>
      <c r="C137" s="1" t="s">
        <v>360</v>
      </c>
      <c r="D137" s="1" t="s">
        <v>612</v>
      </c>
      <c r="E137" s="1" t="s">
        <v>15</v>
      </c>
      <c r="F137" s="1" t="s">
        <v>504</v>
      </c>
      <c r="G137" s="1">
        <v>9598036922</v>
      </c>
      <c r="H137" s="2">
        <v>36315</v>
      </c>
      <c r="I137" s="2">
        <v>42362</v>
      </c>
      <c r="J137" s="2">
        <v>36315</v>
      </c>
      <c r="K137" s="2">
        <v>42362</v>
      </c>
    </row>
    <row r="138" spans="1:11" x14ac:dyDescent="0.25">
      <c r="A138" s="1">
        <v>584</v>
      </c>
      <c r="B138" s="1">
        <v>392</v>
      </c>
      <c r="C138" s="1" t="s">
        <v>454</v>
      </c>
      <c r="D138" s="1" t="s">
        <v>613</v>
      </c>
      <c r="E138" s="1" t="s">
        <v>15</v>
      </c>
      <c r="F138" s="1" t="s">
        <v>614</v>
      </c>
      <c r="G138" s="1">
        <v>2677043411</v>
      </c>
      <c r="H138" s="2">
        <v>28109</v>
      </c>
      <c r="I138" s="2">
        <v>28839</v>
      </c>
      <c r="J138" s="2">
        <v>28109</v>
      </c>
      <c r="K138" s="2">
        <v>28839</v>
      </c>
    </row>
    <row r="139" spans="1:11" x14ac:dyDescent="0.25">
      <c r="A139" s="1">
        <v>2121</v>
      </c>
      <c r="B139" s="1">
        <v>527</v>
      </c>
      <c r="C139" s="1" t="s">
        <v>615</v>
      </c>
      <c r="D139" s="1" t="s">
        <v>616</v>
      </c>
      <c r="E139" s="1" t="s">
        <v>15</v>
      </c>
      <c r="F139" s="1" t="s">
        <v>617</v>
      </c>
      <c r="G139" s="1">
        <v>4336869761</v>
      </c>
      <c r="H139" s="2">
        <v>26995</v>
      </c>
      <c r="I139" s="2">
        <v>29875</v>
      </c>
      <c r="J139" s="2">
        <v>26995</v>
      </c>
      <c r="K139" s="2">
        <v>29875</v>
      </c>
    </row>
    <row r="140" spans="1:11" x14ac:dyDescent="0.25">
      <c r="A140" s="1">
        <v>2142</v>
      </c>
      <c r="B140" s="1">
        <v>767</v>
      </c>
      <c r="C140" s="1" t="s">
        <v>39</v>
      </c>
      <c r="D140" s="1" t="s">
        <v>618</v>
      </c>
      <c r="E140" s="1" t="s">
        <v>11</v>
      </c>
      <c r="F140" s="1" t="s">
        <v>619</v>
      </c>
      <c r="G140" s="1">
        <v>3463358376</v>
      </c>
      <c r="H140" s="2">
        <v>26914</v>
      </c>
      <c r="I140" s="2">
        <v>28047</v>
      </c>
      <c r="J140" s="2">
        <v>26914</v>
      </c>
      <c r="K140" s="2">
        <v>28047</v>
      </c>
    </row>
    <row r="141" spans="1:11" x14ac:dyDescent="0.25">
      <c r="A141" s="1">
        <v>2396</v>
      </c>
      <c r="B141" s="1">
        <v>650</v>
      </c>
      <c r="C141" s="1" t="s">
        <v>620</v>
      </c>
      <c r="D141" s="1" t="s">
        <v>621</v>
      </c>
      <c r="E141" s="1" t="s">
        <v>19</v>
      </c>
      <c r="F141" s="1" t="s">
        <v>622</v>
      </c>
      <c r="G141" s="1">
        <v>6083580617</v>
      </c>
      <c r="H141" s="2">
        <v>30958</v>
      </c>
      <c r="I141" s="2">
        <v>33313</v>
      </c>
      <c r="J141" s="2">
        <v>30958</v>
      </c>
      <c r="K141" s="2">
        <v>33313</v>
      </c>
    </row>
    <row r="142" spans="1:11" x14ac:dyDescent="0.25">
      <c r="A142" s="1">
        <v>8747</v>
      </c>
      <c r="B142" s="1">
        <v>908</v>
      </c>
      <c r="C142" s="1" t="s">
        <v>623</v>
      </c>
      <c r="D142" s="1" t="s">
        <v>624</v>
      </c>
      <c r="E142" s="1" t="s">
        <v>19</v>
      </c>
      <c r="F142" s="1" t="s">
        <v>625</v>
      </c>
      <c r="G142" s="1">
        <v>3087180828</v>
      </c>
      <c r="H142" s="2">
        <v>38732</v>
      </c>
      <c r="I142" s="2">
        <v>45501</v>
      </c>
      <c r="J142" s="2">
        <v>38732</v>
      </c>
      <c r="K142" s="2">
        <v>45501</v>
      </c>
    </row>
    <row r="143" spans="1:11" x14ac:dyDescent="0.25">
      <c r="A143" s="1">
        <v>4142</v>
      </c>
      <c r="B143" s="1">
        <v>955</v>
      </c>
      <c r="C143" s="1" t="s">
        <v>626</v>
      </c>
      <c r="D143" s="1" t="s">
        <v>627</v>
      </c>
      <c r="E143" s="1" t="s">
        <v>19</v>
      </c>
      <c r="F143" s="1" t="s">
        <v>628</v>
      </c>
      <c r="G143" s="1">
        <v>1771412315</v>
      </c>
      <c r="H143" s="2">
        <v>28397</v>
      </c>
      <c r="I143" s="2">
        <v>33803</v>
      </c>
      <c r="J143" s="2">
        <v>28397</v>
      </c>
      <c r="K143" s="2">
        <v>33803</v>
      </c>
    </row>
    <row r="144" spans="1:11" x14ac:dyDescent="0.25">
      <c r="A144" s="1">
        <v>9770</v>
      </c>
      <c r="B144" s="1">
        <v>106</v>
      </c>
      <c r="C144" s="1" t="s">
        <v>629</v>
      </c>
      <c r="D144" s="1" t="s">
        <v>630</v>
      </c>
      <c r="E144" s="1" t="s">
        <v>15</v>
      </c>
      <c r="F144" s="1" t="s">
        <v>631</v>
      </c>
      <c r="G144" s="1">
        <v>7962531995</v>
      </c>
      <c r="H144" s="2">
        <v>38948</v>
      </c>
      <c r="I144" s="2">
        <v>41281</v>
      </c>
      <c r="J144" s="2">
        <v>38948</v>
      </c>
      <c r="K144" s="2">
        <v>41281</v>
      </c>
    </row>
    <row r="145" spans="1:11" x14ac:dyDescent="0.25">
      <c r="A145" s="1">
        <v>2593</v>
      </c>
      <c r="B145" s="1">
        <v>410</v>
      </c>
      <c r="C145" s="1" t="s">
        <v>536</v>
      </c>
      <c r="D145" s="1" t="s">
        <v>632</v>
      </c>
      <c r="E145" s="1" t="s">
        <v>15</v>
      </c>
      <c r="F145" s="1" t="s">
        <v>633</v>
      </c>
      <c r="G145" s="1">
        <v>5212165773</v>
      </c>
      <c r="H145" s="2">
        <v>41343</v>
      </c>
      <c r="I145" s="2">
        <v>48407</v>
      </c>
      <c r="J145" s="2">
        <v>41343</v>
      </c>
      <c r="K145" s="2">
        <v>48407</v>
      </c>
    </row>
    <row r="146" spans="1:11" x14ac:dyDescent="0.25">
      <c r="A146" s="1">
        <v>9807</v>
      </c>
      <c r="B146" s="1">
        <v>311</v>
      </c>
      <c r="C146" s="1" t="s">
        <v>634</v>
      </c>
      <c r="D146" s="1" t="s">
        <v>635</v>
      </c>
      <c r="E146" s="1" t="s">
        <v>19</v>
      </c>
      <c r="F146" s="1" t="s">
        <v>636</v>
      </c>
      <c r="G146" s="1">
        <v>1106944265</v>
      </c>
      <c r="H146" s="2">
        <v>38436</v>
      </c>
      <c r="I146" s="2">
        <v>43732</v>
      </c>
      <c r="J146" s="2">
        <v>38436</v>
      </c>
      <c r="K146" s="2">
        <v>43732</v>
      </c>
    </row>
    <row r="147" spans="1:11" x14ac:dyDescent="0.25">
      <c r="A147" s="1">
        <v>2525</v>
      </c>
      <c r="B147" s="1">
        <v>830</v>
      </c>
      <c r="C147" s="1" t="s">
        <v>637</v>
      </c>
      <c r="D147" s="1" t="s">
        <v>638</v>
      </c>
      <c r="E147" s="1" t="s">
        <v>11</v>
      </c>
      <c r="F147" s="1" t="s">
        <v>639</v>
      </c>
      <c r="G147" s="1">
        <v>9484650144</v>
      </c>
      <c r="H147" s="2">
        <v>40353</v>
      </c>
      <c r="I147" s="2">
        <v>46345</v>
      </c>
      <c r="J147" s="2">
        <v>40353</v>
      </c>
      <c r="K147" s="2">
        <v>46345</v>
      </c>
    </row>
    <row r="148" spans="1:11" x14ac:dyDescent="0.25">
      <c r="A148" s="1">
        <v>1724</v>
      </c>
      <c r="B148" s="1">
        <v>805</v>
      </c>
      <c r="C148" s="1" t="s">
        <v>640</v>
      </c>
      <c r="D148" s="1" t="s">
        <v>641</v>
      </c>
      <c r="E148" s="1" t="s">
        <v>11</v>
      </c>
      <c r="F148" s="1" t="s">
        <v>642</v>
      </c>
      <c r="G148" s="1">
        <v>5023276687</v>
      </c>
      <c r="H148" s="2">
        <v>30618</v>
      </c>
      <c r="I148" s="2">
        <v>32019</v>
      </c>
      <c r="J148" s="2">
        <v>30618</v>
      </c>
      <c r="K148" s="2">
        <v>32019</v>
      </c>
    </row>
    <row r="149" spans="1:11" x14ac:dyDescent="0.25">
      <c r="A149" s="1">
        <v>7146</v>
      </c>
      <c r="B149" s="1">
        <v>351</v>
      </c>
      <c r="C149" s="1" t="s">
        <v>643</v>
      </c>
      <c r="D149" s="1" t="s">
        <v>644</v>
      </c>
      <c r="E149" s="1" t="s">
        <v>15</v>
      </c>
      <c r="F149" s="1" t="s">
        <v>162</v>
      </c>
      <c r="G149" s="1">
        <v>2048989791</v>
      </c>
      <c r="H149" s="2">
        <v>41589</v>
      </c>
      <c r="I149" s="2">
        <v>46347</v>
      </c>
      <c r="J149" s="2">
        <v>41589</v>
      </c>
      <c r="K149" s="2">
        <v>46347</v>
      </c>
    </row>
    <row r="150" spans="1:11" x14ac:dyDescent="0.25">
      <c r="A150" s="1">
        <v>563</v>
      </c>
      <c r="B150" s="1">
        <v>529</v>
      </c>
      <c r="C150" s="1" t="s">
        <v>94</v>
      </c>
      <c r="D150" s="1" t="s">
        <v>645</v>
      </c>
      <c r="E150" s="1" t="s">
        <v>19</v>
      </c>
      <c r="F150" s="1" t="s">
        <v>646</v>
      </c>
      <c r="G150" s="1">
        <v>8133737988</v>
      </c>
      <c r="H150" s="2">
        <v>27557</v>
      </c>
      <c r="I150" s="2">
        <v>30326</v>
      </c>
      <c r="J150" s="2">
        <v>27557</v>
      </c>
      <c r="K150" s="2">
        <v>30326</v>
      </c>
    </row>
    <row r="151" spans="1:11" x14ac:dyDescent="0.25">
      <c r="A151" s="1">
        <v>7771</v>
      </c>
      <c r="B151" s="1">
        <v>52</v>
      </c>
      <c r="C151" s="1" t="s">
        <v>647</v>
      </c>
      <c r="D151" s="1" t="s">
        <v>648</v>
      </c>
      <c r="E151" s="1" t="s">
        <v>19</v>
      </c>
      <c r="F151" s="1" t="s">
        <v>649</v>
      </c>
      <c r="G151" s="1">
        <v>3262621948</v>
      </c>
      <c r="H151" s="2">
        <v>37574</v>
      </c>
      <c r="I151" s="2">
        <v>44918</v>
      </c>
      <c r="J151" s="2">
        <v>37574</v>
      </c>
      <c r="K151" s="2">
        <v>44918</v>
      </c>
    </row>
    <row r="152" spans="1:11" x14ac:dyDescent="0.25">
      <c r="A152" s="1">
        <v>4789</v>
      </c>
      <c r="B152" s="1">
        <v>30</v>
      </c>
      <c r="C152" s="1" t="s">
        <v>650</v>
      </c>
      <c r="D152" s="1" t="s">
        <v>651</v>
      </c>
      <c r="E152" s="1" t="s">
        <v>11</v>
      </c>
      <c r="F152" s="1" t="s">
        <v>652</v>
      </c>
      <c r="G152" s="1">
        <v>3426943865</v>
      </c>
      <c r="H152" s="2">
        <v>42701</v>
      </c>
      <c r="I152" s="2">
        <v>47289</v>
      </c>
      <c r="J152" s="2">
        <v>42701</v>
      </c>
      <c r="K152" s="2">
        <v>47289</v>
      </c>
    </row>
    <row r="153" spans="1:11" x14ac:dyDescent="0.25">
      <c r="A153" s="1">
        <v>3221</v>
      </c>
      <c r="B153" s="1">
        <v>421</v>
      </c>
      <c r="C153" s="1" t="s">
        <v>653</v>
      </c>
      <c r="D153" s="1" t="s">
        <v>654</v>
      </c>
      <c r="E153" s="1" t="s">
        <v>19</v>
      </c>
      <c r="F153" s="1" t="s">
        <v>655</v>
      </c>
      <c r="G153" s="1">
        <v>7803854441</v>
      </c>
      <c r="H153" s="2">
        <v>37431</v>
      </c>
      <c r="I153" s="2">
        <v>41643</v>
      </c>
      <c r="J153" s="2">
        <v>37431</v>
      </c>
      <c r="K153" s="2">
        <v>41643</v>
      </c>
    </row>
    <row r="154" spans="1:11" x14ac:dyDescent="0.25">
      <c r="A154" s="1">
        <v>5197</v>
      </c>
      <c r="B154" s="1">
        <v>696</v>
      </c>
      <c r="C154" s="1" t="s">
        <v>656</v>
      </c>
      <c r="D154" s="1" t="s">
        <v>657</v>
      </c>
      <c r="E154" s="1" t="s">
        <v>11</v>
      </c>
      <c r="F154" s="1" t="s">
        <v>658</v>
      </c>
      <c r="G154" s="1">
        <v>9770768694</v>
      </c>
      <c r="H154" s="2">
        <v>35026</v>
      </c>
      <c r="I154" s="2">
        <v>36681</v>
      </c>
      <c r="J154" s="2">
        <v>35026</v>
      </c>
      <c r="K154" s="2">
        <v>36681</v>
      </c>
    </row>
    <row r="155" spans="1:11" x14ac:dyDescent="0.25">
      <c r="A155" s="1">
        <v>8183</v>
      </c>
      <c r="B155" s="1">
        <v>788</v>
      </c>
      <c r="C155" s="1" t="s">
        <v>659</v>
      </c>
      <c r="D155" s="1" t="s">
        <v>660</v>
      </c>
      <c r="E155" s="1" t="s">
        <v>19</v>
      </c>
      <c r="F155" s="1" t="s">
        <v>661</v>
      </c>
      <c r="G155" s="1">
        <v>2496040176</v>
      </c>
      <c r="H155" s="2">
        <v>40677</v>
      </c>
      <c r="I155" s="2">
        <v>41528</v>
      </c>
      <c r="J155" s="2">
        <v>40677</v>
      </c>
      <c r="K155" s="2">
        <v>41528</v>
      </c>
    </row>
    <row r="156" spans="1:11" x14ac:dyDescent="0.25">
      <c r="A156" s="1">
        <v>1126</v>
      </c>
      <c r="B156" s="1">
        <v>590</v>
      </c>
      <c r="C156" s="1" t="s">
        <v>662</v>
      </c>
      <c r="D156" s="1" t="s">
        <v>663</v>
      </c>
      <c r="E156" s="1" t="s">
        <v>15</v>
      </c>
      <c r="F156" s="1" t="s">
        <v>664</v>
      </c>
      <c r="G156" s="1">
        <v>5597753640</v>
      </c>
      <c r="H156" s="2">
        <v>37462</v>
      </c>
      <c r="I156" s="2">
        <v>40524</v>
      </c>
      <c r="J156" s="2">
        <v>37462</v>
      </c>
      <c r="K156" s="2">
        <v>40524</v>
      </c>
    </row>
    <row r="157" spans="1:11" x14ac:dyDescent="0.25">
      <c r="A157" s="1">
        <v>4899</v>
      </c>
      <c r="B157" s="1">
        <v>417</v>
      </c>
      <c r="C157" s="1" t="s">
        <v>665</v>
      </c>
      <c r="D157" s="1" t="s">
        <v>666</v>
      </c>
      <c r="E157" s="1" t="s">
        <v>11</v>
      </c>
      <c r="F157" s="1" t="s">
        <v>667</v>
      </c>
      <c r="G157" s="1">
        <v>6624913103</v>
      </c>
      <c r="H157" s="2">
        <v>40081</v>
      </c>
      <c r="I157" s="2">
        <v>45001</v>
      </c>
      <c r="J157" s="2">
        <v>40081</v>
      </c>
      <c r="K157" s="2">
        <v>45001</v>
      </c>
    </row>
    <row r="158" spans="1:11" x14ac:dyDescent="0.25">
      <c r="A158" s="1">
        <v>4732</v>
      </c>
      <c r="B158" s="1">
        <v>635</v>
      </c>
      <c r="C158" s="1" t="s">
        <v>668</v>
      </c>
      <c r="D158" s="1" t="s">
        <v>669</v>
      </c>
      <c r="E158" s="1" t="s">
        <v>11</v>
      </c>
      <c r="F158" s="1" t="s">
        <v>670</v>
      </c>
      <c r="G158" s="1">
        <v>2676477272</v>
      </c>
      <c r="H158" s="2">
        <v>29348</v>
      </c>
      <c r="I158" s="2">
        <v>32068</v>
      </c>
      <c r="J158" s="2">
        <v>29348</v>
      </c>
      <c r="K158" s="2">
        <v>32068</v>
      </c>
    </row>
    <row r="159" spans="1:11" x14ac:dyDescent="0.25">
      <c r="A159" s="1">
        <v>4103</v>
      </c>
      <c r="B159" s="1">
        <v>549</v>
      </c>
      <c r="C159" s="1" t="s">
        <v>671</v>
      </c>
      <c r="D159" s="1" t="s">
        <v>672</v>
      </c>
      <c r="E159" s="1" t="s">
        <v>11</v>
      </c>
      <c r="F159" s="1" t="s">
        <v>673</v>
      </c>
      <c r="G159" s="1">
        <v>7164606551</v>
      </c>
      <c r="H159" s="2">
        <v>26598</v>
      </c>
      <c r="I159" s="2">
        <v>32864</v>
      </c>
      <c r="J159" s="2">
        <v>26598</v>
      </c>
      <c r="K159" s="2">
        <v>32864</v>
      </c>
    </row>
    <row r="160" spans="1:11" x14ac:dyDescent="0.25">
      <c r="A160" s="1">
        <v>7861</v>
      </c>
      <c r="B160" s="1">
        <v>877</v>
      </c>
      <c r="C160" s="1" t="s">
        <v>674</v>
      </c>
      <c r="D160" s="1" t="s">
        <v>675</v>
      </c>
      <c r="E160" s="1" t="s">
        <v>15</v>
      </c>
      <c r="F160" s="1" t="s">
        <v>676</v>
      </c>
      <c r="G160" s="1">
        <v>6448120894</v>
      </c>
      <c r="H160" s="2">
        <v>38732</v>
      </c>
      <c r="I160" s="2">
        <v>43959</v>
      </c>
      <c r="J160" s="2">
        <v>38732</v>
      </c>
      <c r="K160" s="2">
        <v>43959</v>
      </c>
    </row>
    <row r="161" spans="1:11" x14ac:dyDescent="0.25">
      <c r="A161" s="1">
        <v>7764</v>
      </c>
      <c r="B161" s="1">
        <v>690</v>
      </c>
      <c r="C161" s="1" t="s">
        <v>677</v>
      </c>
      <c r="D161" s="1" t="s">
        <v>678</v>
      </c>
      <c r="E161" s="1" t="s">
        <v>15</v>
      </c>
      <c r="F161" s="1" t="s">
        <v>679</v>
      </c>
      <c r="G161" s="1">
        <v>8065274712</v>
      </c>
      <c r="H161" s="2">
        <v>40486</v>
      </c>
      <c r="I161" s="2">
        <v>42090</v>
      </c>
      <c r="J161" s="2">
        <v>40486</v>
      </c>
      <c r="K161" s="2">
        <v>42090</v>
      </c>
    </row>
    <row r="162" spans="1:11" x14ac:dyDescent="0.25">
      <c r="A162" s="1">
        <v>5345</v>
      </c>
      <c r="B162" s="1">
        <v>164</v>
      </c>
      <c r="C162" s="1" t="s">
        <v>680</v>
      </c>
      <c r="D162" s="1" t="s">
        <v>681</v>
      </c>
      <c r="E162" s="1" t="s">
        <v>15</v>
      </c>
      <c r="F162" s="1" t="s">
        <v>682</v>
      </c>
      <c r="G162" s="1">
        <v>8636405460</v>
      </c>
      <c r="H162" s="2">
        <v>35569</v>
      </c>
      <c r="I162" s="2">
        <v>39460</v>
      </c>
      <c r="J162" s="2">
        <v>35569</v>
      </c>
      <c r="K162" s="2">
        <v>39460</v>
      </c>
    </row>
    <row r="163" spans="1:11" x14ac:dyDescent="0.25">
      <c r="A163" s="1">
        <v>6191</v>
      </c>
      <c r="B163" s="1">
        <v>279</v>
      </c>
      <c r="C163" s="1" t="s">
        <v>604</v>
      </c>
      <c r="D163" s="1" t="s">
        <v>683</v>
      </c>
      <c r="E163" s="1" t="s">
        <v>19</v>
      </c>
      <c r="F163" s="1" t="s">
        <v>684</v>
      </c>
      <c r="G163" s="1">
        <v>7478765147</v>
      </c>
      <c r="H163" s="2">
        <v>29908</v>
      </c>
      <c r="I163" s="2">
        <v>32618</v>
      </c>
      <c r="J163" s="2">
        <v>29908</v>
      </c>
      <c r="K163" s="2">
        <v>32618</v>
      </c>
    </row>
    <row r="164" spans="1:11" x14ac:dyDescent="0.25">
      <c r="A164" s="1">
        <v>310</v>
      </c>
      <c r="B164" s="1">
        <v>574</v>
      </c>
      <c r="C164" s="1" t="s">
        <v>685</v>
      </c>
      <c r="D164" s="1" t="s">
        <v>686</v>
      </c>
      <c r="E164" s="1" t="s">
        <v>11</v>
      </c>
      <c r="F164" s="1" t="s">
        <v>687</v>
      </c>
      <c r="G164" s="1">
        <v>5704304288</v>
      </c>
      <c r="H164" s="2">
        <v>38631</v>
      </c>
      <c r="I164" s="2">
        <v>44297</v>
      </c>
      <c r="J164" s="2">
        <v>38631</v>
      </c>
      <c r="K164" s="2">
        <v>44297</v>
      </c>
    </row>
    <row r="165" spans="1:11" x14ac:dyDescent="0.25">
      <c r="A165" s="1">
        <v>3095</v>
      </c>
      <c r="B165" s="1">
        <v>222</v>
      </c>
      <c r="C165" s="1" t="s">
        <v>688</v>
      </c>
      <c r="D165" s="1" t="s">
        <v>689</v>
      </c>
      <c r="E165" s="1" t="s">
        <v>19</v>
      </c>
      <c r="F165" s="1" t="s">
        <v>690</v>
      </c>
      <c r="G165" s="1">
        <v>7239777917</v>
      </c>
      <c r="H165" s="2">
        <v>26370</v>
      </c>
      <c r="I165" s="2">
        <v>32839</v>
      </c>
      <c r="J165" s="2">
        <v>26370</v>
      </c>
      <c r="K165" s="2">
        <v>32839</v>
      </c>
    </row>
    <row r="166" spans="1:11" x14ac:dyDescent="0.25">
      <c r="A166" s="1">
        <v>2159</v>
      </c>
      <c r="B166" s="1">
        <v>640</v>
      </c>
      <c r="C166" s="1" t="s">
        <v>691</v>
      </c>
      <c r="D166" s="1" t="s">
        <v>692</v>
      </c>
      <c r="E166" s="1" t="s">
        <v>19</v>
      </c>
      <c r="F166" s="1" t="s">
        <v>693</v>
      </c>
      <c r="G166" s="1">
        <v>2543703845</v>
      </c>
      <c r="H166" s="2">
        <v>42654</v>
      </c>
      <c r="I166" s="2">
        <v>46610</v>
      </c>
      <c r="J166" s="2">
        <v>42654</v>
      </c>
      <c r="K166" s="2">
        <v>46610</v>
      </c>
    </row>
    <row r="167" spans="1:11" x14ac:dyDescent="0.25">
      <c r="A167" s="1">
        <v>3569</v>
      </c>
      <c r="B167" s="1">
        <v>896</v>
      </c>
      <c r="C167" s="1" t="s">
        <v>694</v>
      </c>
      <c r="D167" s="1" t="s">
        <v>695</v>
      </c>
      <c r="E167" s="1" t="s">
        <v>19</v>
      </c>
      <c r="F167" s="1" t="s">
        <v>696</v>
      </c>
      <c r="G167" s="1">
        <v>6104073082</v>
      </c>
      <c r="H167" s="2">
        <v>42675</v>
      </c>
      <c r="I167" s="2">
        <v>44395</v>
      </c>
      <c r="J167" s="2">
        <v>42675</v>
      </c>
      <c r="K167" s="2">
        <v>44395</v>
      </c>
    </row>
    <row r="168" spans="1:11" x14ac:dyDescent="0.25">
      <c r="A168" s="1">
        <v>5958</v>
      </c>
      <c r="B168" s="1">
        <v>318</v>
      </c>
      <c r="C168" s="1" t="s">
        <v>369</v>
      </c>
      <c r="D168" s="1" t="s">
        <v>697</v>
      </c>
      <c r="E168" s="1" t="s">
        <v>19</v>
      </c>
      <c r="F168" s="1" t="s">
        <v>698</v>
      </c>
      <c r="G168" s="1">
        <v>5160860537</v>
      </c>
      <c r="H168" s="2">
        <v>27180</v>
      </c>
      <c r="I168" s="2">
        <v>31970</v>
      </c>
      <c r="J168" s="2">
        <v>27180</v>
      </c>
      <c r="K168" s="2">
        <v>31970</v>
      </c>
    </row>
    <row r="169" spans="1:11" x14ac:dyDescent="0.25">
      <c r="A169" s="1">
        <v>1275</v>
      </c>
      <c r="B169" s="1">
        <v>953</v>
      </c>
      <c r="C169" s="1" t="s">
        <v>699</v>
      </c>
      <c r="D169" s="1" t="s">
        <v>700</v>
      </c>
      <c r="E169" s="1" t="s">
        <v>19</v>
      </c>
      <c r="F169" s="1" t="s">
        <v>701</v>
      </c>
      <c r="G169" s="1">
        <v>2792956542</v>
      </c>
      <c r="H169" s="2">
        <v>36589</v>
      </c>
      <c r="I169" s="2">
        <v>42397</v>
      </c>
      <c r="J169" s="2">
        <v>36589</v>
      </c>
      <c r="K169" s="2">
        <v>42397</v>
      </c>
    </row>
    <row r="170" spans="1:11" x14ac:dyDescent="0.25">
      <c r="A170" s="1">
        <v>6357</v>
      </c>
      <c r="B170" s="1">
        <v>681</v>
      </c>
      <c r="C170" s="1" t="s">
        <v>702</v>
      </c>
      <c r="D170" s="1" t="s">
        <v>703</v>
      </c>
      <c r="E170" s="1" t="s">
        <v>19</v>
      </c>
      <c r="F170" s="1" t="s">
        <v>704</v>
      </c>
      <c r="G170" s="1">
        <v>3676237077</v>
      </c>
      <c r="H170" s="2">
        <v>39826</v>
      </c>
      <c r="I170" s="2">
        <v>43852</v>
      </c>
      <c r="J170" s="2">
        <v>39826</v>
      </c>
      <c r="K170" s="2">
        <v>43852</v>
      </c>
    </row>
    <row r="171" spans="1:11" x14ac:dyDescent="0.25">
      <c r="A171" s="1">
        <v>4551</v>
      </c>
      <c r="B171" s="1">
        <v>972</v>
      </c>
      <c r="C171" s="1" t="s">
        <v>705</v>
      </c>
      <c r="D171" s="1" t="s">
        <v>706</v>
      </c>
      <c r="E171" s="1" t="s">
        <v>15</v>
      </c>
      <c r="F171" s="1" t="s">
        <v>707</v>
      </c>
      <c r="G171" s="1">
        <v>2375791511</v>
      </c>
      <c r="H171" s="2">
        <v>39964</v>
      </c>
      <c r="I171" s="2">
        <v>45194</v>
      </c>
      <c r="J171" s="2">
        <v>39964</v>
      </c>
      <c r="K171" s="2">
        <v>45194</v>
      </c>
    </row>
    <row r="172" spans="1:11" x14ac:dyDescent="0.25">
      <c r="A172" s="1">
        <v>4252</v>
      </c>
      <c r="B172" s="1">
        <v>407</v>
      </c>
      <c r="C172" s="1" t="s">
        <v>409</v>
      </c>
      <c r="D172" s="1" t="s">
        <v>708</v>
      </c>
      <c r="E172" s="1" t="s">
        <v>11</v>
      </c>
      <c r="F172" s="1" t="s">
        <v>709</v>
      </c>
      <c r="G172" s="1">
        <v>1578883625</v>
      </c>
      <c r="H172" s="2">
        <v>32729</v>
      </c>
      <c r="I172" s="2">
        <v>39308</v>
      </c>
      <c r="J172" s="2">
        <v>32729</v>
      </c>
      <c r="K172" s="2">
        <v>39308</v>
      </c>
    </row>
    <row r="173" spans="1:11" x14ac:dyDescent="0.25">
      <c r="A173" s="1">
        <v>2096</v>
      </c>
      <c r="B173" s="1">
        <v>226</v>
      </c>
      <c r="C173" s="1" t="s">
        <v>710</v>
      </c>
      <c r="D173" s="1" t="s">
        <v>711</v>
      </c>
      <c r="E173" s="1" t="s">
        <v>11</v>
      </c>
      <c r="F173" s="1" t="s">
        <v>712</v>
      </c>
      <c r="G173" s="1">
        <v>3365326918</v>
      </c>
      <c r="H173" s="2">
        <v>31375</v>
      </c>
      <c r="I173" s="2">
        <v>34598</v>
      </c>
      <c r="J173" s="2">
        <v>31375</v>
      </c>
      <c r="K173" s="2">
        <v>34598</v>
      </c>
    </row>
    <row r="174" spans="1:11" x14ac:dyDescent="0.25">
      <c r="A174" s="1">
        <v>5209</v>
      </c>
      <c r="B174" s="1">
        <v>762</v>
      </c>
      <c r="C174" s="1" t="s">
        <v>713</v>
      </c>
      <c r="D174" s="1" t="s">
        <v>714</v>
      </c>
      <c r="E174" s="1" t="s">
        <v>19</v>
      </c>
      <c r="F174" s="1" t="s">
        <v>715</v>
      </c>
      <c r="G174" s="1">
        <v>8798033999</v>
      </c>
      <c r="H174" s="2">
        <v>43729</v>
      </c>
      <c r="I174" s="2">
        <v>45888</v>
      </c>
      <c r="J174" s="2">
        <v>43729</v>
      </c>
      <c r="K174" s="2">
        <v>45888</v>
      </c>
    </row>
    <row r="175" spans="1:11" x14ac:dyDescent="0.25">
      <c r="A175" s="1">
        <v>9271</v>
      </c>
      <c r="B175" s="1">
        <v>872</v>
      </c>
      <c r="C175" s="1" t="s">
        <v>716</v>
      </c>
      <c r="D175" s="1" t="s">
        <v>717</v>
      </c>
      <c r="E175" s="1" t="s">
        <v>19</v>
      </c>
      <c r="F175" s="1" t="s">
        <v>718</v>
      </c>
      <c r="G175" s="1">
        <v>5734730611</v>
      </c>
      <c r="H175" s="2">
        <v>36589</v>
      </c>
      <c r="I175" s="2">
        <v>41980</v>
      </c>
      <c r="J175" s="2">
        <v>36589</v>
      </c>
      <c r="K175" s="2">
        <v>41980</v>
      </c>
    </row>
    <row r="176" spans="1:11" x14ac:dyDescent="0.25">
      <c r="A176" s="1">
        <v>6772</v>
      </c>
      <c r="B176" s="1">
        <v>473</v>
      </c>
      <c r="C176" s="1" t="s">
        <v>593</v>
      </c>
      <c r="D176" s="1" t="s">
        <v>719</v>
      </c>
      <c r="E176" s="1" t="s">
        <v>15</v>
      </c>
      <c r="F176" s="1" t="s">
        <v>720</v>
      </c>
      <c r="G176" s="1">
        <v>7600088539</v>
      </c>
      <c r="H176" s="2">
        <v>27879</v>
      </c>
      <c r="I176" s="2">
        <v>34520</v>
      </c>
      <c r="J176" s="2">
        <v>27879</v>
      </c>
      <c r="K176" s="2">
        <v>34520</v>
      </c>
    </row>
    <row r="177" spans="1:11" x14ac:dyDescent="0.25">
      <c r="A177" s="1">
        <v>4628</v>
      </c>
      <c r="B177" s="1">
        <v>248</v>
      </c>
      <c r="C177" s="1" t="s">
        <v>721</v>
      </c>
      <c r="D177" s="1" t="s">
        <v>722</v>
      </c>
      <c r="E177" s="1" t="s">
        <v>19</v>
      </c>
      <c r="F177" s="1" t="s">
        <v>723</v>
      </c>
      <c r="G177" s="1">
        <v>5946963380</v>
      </c>
      <c r="H177" s="2">
        <v>40345</v>
      </c>
      <c r="I177" s="2">
        <v>43963</v>
      </c>
      <c r="J177" s="2">
        <v>40345</v>
      </c>
      <c r="K177" s="2">
        <v>43963</v>
      </c>
    </row>
    <row r="178" spans="1:11" x14ac:dyDescent="0.25">
      <c r="A178" s="1">
        <v>3853</v>
      </c>
      <c r="B178" s="1">
        <v>416</v>
      </c>
      <c r="C178" s="1" t="s">
        <v>375</v>
      </c>
      <c r="D178" s="1" t="s">
        <v>724</v>
      </c>
      <c r="E178" s="1" t="s">
        <v>19</v>
      </c>
      <c r="F178" s="1" t="s">
        <v>725</v>
      </c>
      <c r="G178" s="1">
        <v>2407798660</v>
      </c>
      <c r="H178" s="2">
        <v>40802</v>
      </c>
      <c r="I178" s="2">
        <v>46010</v>
      </c>
      <c r="J178" s="2">
        <v>40802</v>
      </c>
      <c r="K178" s="2">
        <v>46010</v>
      </c>
    </row>
    <row r="179" spans="1:11" x14ac:dyDescent="0.25">
      <c r="A179" s="1">
        <v>515</v>
      </c>
      <c r="B179" s="1">
        <v>425</v>
      </c>
      <c r="C179" s="1" t="s">
        <v>726</v>
      </c>
      <c r="D179" s="1" t="s">
        <v>727</v>
      </c>
      <c r="E179" s="1" t="s">
        <v>15</v>
      </c>
      <c r="F179" s="1" t="s">
        <v>728</v>
      </c>
      <c r="G179" s="1">
        <v>3644687016</v>
      </c>
      <c r="H179" s="2">
        <v>42890</v>
      </c>
      <c r="I179" s="2">
        <v>43808</v>
      </c>
      <c r="J179" s="2">
        <v>42890</v>
      </c>
      <c r="K179" s="2">
        <v>43808</v>
      </c>
    </row>
    <row r="180" spans="1:11" x14ac:dyDescent="0.25">
      <c r="A180" s="1">
        <v>7513</v>
      </c>
      <c r="B180" s="1">
        <v>435</v>
      </c>
      <c r="C180" s="1" t="s">
        <v>729</v>
      </c>
      <c r="D180" s="1" t="s">
        <v>730</v>
      </c>
      <c r="E180" s="1" t="s">
        <v>15</v>
      </c>
      <c r="F180" s="1" t="s">
        <v>731</v>
      </c>
      <c r="G180" s="1">
        <v>1848195986</v>
      </c>
      <c r="H180" s="2">
        <v>34857</v>
      </c>
      <c r="I180" s="2">
        <v>39999</v>
      </c>
      <c r="J180" s="2">
        <v>34857</v>
      </c>
      <c r="K180" s="2">
        <v>39999</v>
      </c>
    </row>
    <row r="181" spans="1:11" x14ac:dyDescent="0.25">
      <c r="A181" s="1">
        <v>9030</v>
      </c>
      <c r="B181" s="1">
        <v>370</v>
      </c>
      <c r="C181" s="1" t="s">
        <v>732</v>
      </c>
      <c r="D181" s="1" t="s">
        <v>733</v>
      </c>
      <c r="E181" s="1" t="s">
        <v>11</v>
      </c>
      <c r="F181" s="1" t="s">
        <v>734</v>
      </c>
      <c r="G181" s="1">
        <v>5755404369</v>
      </c>
      <c r="H181" s="2">
        <v>35960</v>
      </c>
      <c r="I181" s="2">
        <v>42486</v>
      </c>
      <c r="J181" s="2">
        <v>35960</v>
      </c>
      <c r="K181" s="2">
        <v>42486</v>
      </c>
    </row>
    <row r="182" spans="1:11" x14ac:dyDescent="0.25">
      <c r="A182" s="1">
        <v>2378</v>
      </c>
      <c r="B182" s="1">
        <v>406</v>
      </c>
      <c r="C182" s="1" t="s">
        <v>465</v>
      </c>
      <c r="D182" s="1" t="s">
        <v>735</v>
      </c>
      <c r="E182" s="1" t="s">
        <v>11</v>
      </c>
      <c r="F182" s="1" t="s">
        <v>736</v>
      </c>
      <c r="G182" s="1">
        <v>2705083615</v>
      </c>
      <c r="H182" s="2">
        <v>32359</v>
      </c>
      <c r="I182" s="2">
        <v>39222</v>
      </c>
      <c r="J182" s="2">
        <v>32359</v>
      </c>
      <c r="K182" s="2">
        <v>39222</v>
      </c>
    </row>
    <row r="183" spans="1:11" x14ac:dyDescent="0.25">
      <c r="A183" s="1">
        <v>5894</v>
      </c>
      <c r="B183" s="1">
        <v>976</v>
      </c>
      <c r="C183" s="1" t="s">
        <v>737</v>
      </c>
      <c r="D183" s="1" t="s">
        <v>738</v>
      </c>
      <c r="E183" s="1" t="s">
        <v>11</v>
      </c>
      <c r="F183" s="1" t="s">
        <v>739</v>
      </c>
      <c r="G183" s="1">
        <v>2287296780</v>
      </c>
      <c r="H183" s="2">
        <v>41343</v>
      </c>
      <c r="I183" s="2">
        <v>41645</v>
      </c>
      <c r="J183" s="2">
        <v>41343</v>
      </c>
      <c r="K183" s="2">
        <v>41645</v>
      </c>
    </row>
    <row r="184" spans="1:11" x14ac:dyDescent="0.25">
      <c r="A184" s="1">
        <v>7587</v>
      </c>
      <c r="B184" s="1">
        <v>349</v>
      </c>
      <c r="C184" s="1" t="s">
        <v>740</v>
      </c>
      <c r="D184" s="1" t="s">
        <v>741</v>
      </c>
      <c r="E184" s="1" t="s">
        <v>11</v>
      </c>
      <c r="F184" s="1" t="s">
        <v>742</v>
      </c>
      <c r="G184" s="1">
        <v>7152577292</v>
      </c>
      <c r="H184" s="2">
        <v>41049</v>
      </c>
      <c r="I184" s="2">
        <v>43066</v>
      </c>
      <c r="J184" s="2">
        <v>41049</v>
      </c>
      <c r="K184" s="2">
        <v>43066</v>
      </c>
    </row>
    <row r="185" spans="1:11" x14ac:dyDescent="0.25">
      <c r="A185" s="1">
        <v>1424</v>
      </c>
      <c r="B185" s="1">
        <v>595</v>
      </c>
      <c r="C185" s="1" t="s">
        <v>569</v>
      </c>
      <c r="D185" s="1" t="s">
        <v>743</v>
      </c>
      <c r="E185" s="1" t="s">
        <v>19</v>
      </c>
      <c r="F185" s="1" t="s">
        <v>744</v>
      </c>
      <c r="G185" s="1">
        <v>5818539801</v>
      </c>
      <c r="H185" s="2">
        <v>30820</v>
      </c>
      <c r="I185" s="2">
        <v>36600</v>
      </c>
      <c r="J185" s="2">
        <v>30820</v>
      </c>
      <c r="K185" s="2">
        <v>36600</v>
      </c>
    </row>
    <row r="186" spans="1:11" x14ac:dyDescent="0.25">
      <c r="A186" s="1">
        <v>5214</v>
      </c>
      <c r="B186" s="1">
        <v>366</v>
      </c>
      <c r="C186" s="1" t="s">
        <v>745</v>
      </c>
      <c r="D186" s="1" t="s">
        <v>746</v>
      </c>
      <c r="E186" s="1" t="s">
        <v>19</v>
      </c>
      <c r="F186" s="1" t="s">
        <v>747</v>
      </c>
      <c r="G186" s="1">
        <v>5684234865</v>
      </c>
      <c r="H186" s="2">
        <v>26107</v>
      </c>
      <c r="I186" s="2">
        <v>27549</v>
      </c>
      <c r="J186" s="2">
        <v>26107</v>
      </c>
      <c r="K186" s="2">
        <v>27549</v>
      </c>
    </row>
    <row r="187" spans="1:11" x14ac:dyDescent="0.25">
      <c r="A187" s="1">
        <v>8249</v>
      </c>
      <c r="B187" s="1">
        <v>39</v>
      </c>
      <c r="C187" s="1" t="s">
        <v>748</v>
      </c>
      <c r="D187" s="1" t="s">
        <v>749</v>
      </c>
      <c r="E187" s="1" t="s">
        <v>19</v>
      </c>
      <c r="F187" s="1" t="s">
        <v>750</v>
      </c>
      <c r="G187" s="1">
        <v>8687515154</v>
      </c>
      <c r="H187" s="2">
        <v>34893</v>
      </c>
      <c r="I187" s="2">
        <v>40036</v>
      </c>
      <c r="J187" s="2">
        <v>34893</v>
      </c>
      <c r="K187" s="2">
        <v>40036</v>
      </c>
    </row>
    <row r="188" spans="1:11" x14ac:dyDescent="0.25">
      <c r="A188" s="1">
        <v>3172</v>
      </c>
      <c r="B188" s="1">
        <v>978</v>
      </c>
      <c r="C188" s="1" t="s">
        <v>30</v>
      </c>
      <c r="D188" s="1" t="s">
        <v>751</v>
      </c>
      <c r="E188" s="1" t="s">
        <v>11</v>
      </c>
      <c r="F188" s="1" t="s">
        <v>752</v>
      </c>
      <c r="G188" s="1">
        <v>9719226221</v>
      </c>
      <c r="H188" s="2">
        <v>29419</v>
      </c>
      <c r="I188" s="2">
        <v>30070</v>
      </c>
      <c r="J188" s="2">
        <v>29419</v>
      </c>
      <c r="K188" s="2">
        <v>30070</v>
      </c>
    </row>
    <row r="189" spans="1:11" x14ac:dyDescent="0.25">
      <c r="A189" s="1">
        <v>5489</v>
      </c>
      <c r="B189" s="1">
        <v>623</v>
      </c>
      <c r="C189" s="1" t="s">
        <v>753</v>
      </c>
      <c r="D189" s="1" t="s">
        <v>754</v>
      </c>
      <c r="E189" s="1" t="s">
        <v>19</v>
      </c>
      <c r="F189" s="1" t="s">
        <v>755</v>
      </c>
      <c r="G189" s="1">
        <v>4582180805</v>
      </c>
      <c r="H189" s="2">
        <v>28109</v>
      </c>
      <c r="I189" s="2">
        <v>31210</v>
      </c>
      <c r="J189" s="2">
        <v>28109</v>
      </c>
      <c r="K189" s="2">
        <v>31210</v>
      </c>
    </row>
    <row r="190" spans="1:11" x14ac:dyDescent="0.25">
      <c r="A190" s="1">
        <v>2037</v>
      </c>
      <c r="B190" s="1">
        <v>751</v>
      </c>
      <c r="C190" s="1" t="s">
        <v>756</v>
      </c>
      <c r="D190" s="1" t="s">
        <v>757</v>
      </c>
      <c r="E190" s="1" t="s">
        <v>15</v>
      </c>
      <c r="F190" s="1" t="s">
        <v>758</v>
      </c>
      <c r="G190" s="1">
        <v>1731496685</v>
      </c>
      <c r="H190" s="2">
        <v>40353</v>
      </c>
      <c r="I190" s="2">
        <v>42443</v>
      </c>
      <c r="J190" s="2">
        <v>40353</v>
      </c>
      <c r="K190" s="2">
        <v>42443</v>
      </c>
    </row>
    <row r="191" spans="1:11" x14ac:dyDescent="0.25">
      <c r="A191" s="1">
        <v>2401</v>
      </c>
      <c r="B191" s="1">
        <v>899</v>
      </c>
      <c r="C191" s="1" t="s">
        <v>759</v>
      </c>
      <c r="D191" s="1" t="s">
        <v>760</v>
      </c>
      <c r="E191" s="1" t="s">
        <v>15</v>
      </c>
      <c r="F191" s="1" t="s">
        <v>761</v>
      </c>
      <c r="G191" s="1">
        <v>2656568705</v>
      </c>
      <c r="H191" s="2">
        <v>26367</v>
      </c>
      <c r="I191" s="2">
        <v>30146</v>
      </c>
      <c r="J191" s="2">
        <v>26367</v>
      </c>
      <c r="K191" s="2">
        <v>30146</v>
      </c>
    </row>
    <row r="192" spans="1:11" x14ac:dyDescent="0.25">
      <c r="A192" s="1">
        <v>1303</v>
      </c>
      <c r="B192" s="1">
        <v>396</v>
      </c>
      <c r="C192" s="1" t="s">
        <v>762</v>
      </c>
      <c r="D192" s="1" t="s">
        <v>763</v>
      </c>
      <c r="E192" s="1" t="s">
        <v>11</v>
      </c>
      <c r="F192" s="1" t="s">
        <v>687</v>
      </c>
      <c r="G192" s="1">
        <v>2383254556</v>
      </c>
      <c r="H192" s="2">
        <v>30071</v>
      </c>
      <c r="I192" s="2">
        <v>35395</v>
      </c>
      <c r="J192" s="2">
        <v>30071</v>
      </c>
      <c r="K192" s="2">
        <v>35395</v>
      </c>
    </row>
    <row r="193" spans="1:11" x14ac:dyDescent="0.25">
      <c r="A193" s="1">
        <v>6798</v>
      </c>
      <c r="B193" s="1">
        <v>792</v>
      </c>
      <c r="C193" s="1" t="s">
        <v>764</v>
      </c>
      <c r="D193" s="1" t="s">
        <v>765</v>
      </c>
      <c r="E193" s="1" t="s">
        <v>11</v>
      </c>
      <c r="F193" s="1" t="s">
        <v>766</v>
      </c>
      <c r="G193" s="1">
        <v>3546706958</v>
      </c>
      <c r="H193" s="2">
        <v>37044</v>
      </c>
      <c r="I193" s="2">
        <v>41647</v>
      </c>
      <c r="J193" s="2">
        <v>37044</v>
      </c>
      <c r="K193" s="2">
        <v>41647</v>
      </c>
    </row>
    <row r="194" spans="1:11" x14ac:dyDescent="0.25">
      <c r="A194" s="1">
        <v>9917</v>
      </c>
      <c r="B194" s="1">
        <v>808</v>
      </c>
      <c r="C194" s="1" t="s">
        <v>69</v>
      </c>
      <c r="D194" s="1" t="s">
        <v>767</v>
      </c>
      <c r="E194" s="1" t="s">
        <v>15</v>
      </c>
      <c r="F194" s="1" t="s">
        <v>768</v>
      </c>
      <c r="G194" s="1">
        <v>4148247171</v>
      </c>
      <c r="H194" s="2">
        <v>41746</v>
      </c>
      <c r="I194" s="2">
        <v>48917</v>
      </c>
      <c r="J194" s="2">
        <v>41746</v>
      </c>
      <c r="K194" s="2">
        <v>48917</v>
      </c>
    </row>
    <row r="195" spans="1:11" x14ac:dyDescent="0.25">
      <c r="A195" s="1">
        <v>2969</v>
      </c>
      <c r="B195" s="1">
        <v>903</v>
      </c>
      <c r="C195" s="1" t="s">
        <v>769</v>
      </c>
      <c r="D195" s="1" t="s">
        <v>770</v>
      </c>
      <c r="E195" s="1" t="s">
        <v>19</v>
      </c>
      <c r="F195" s="1" t="s">
        <v>771</v>
      </c>
      <c r="G195" s="1">
        <v>8158241511</v>
      </c>
      <c r="H195" s="2">
        <v>41603</v>
      </c>
      <c r="I195" s="2">
        <v>42856</v>
      </c>
      <c r="J195" s="2">
        <v>41603</v>
      </c>
      <c r="K195" s="2">
        <v>42856</v>
      </c>
    </row>
    <row r="196" spans="1:11" x14ac:dyDescent="0.25">
      <c r="A196" s="1">
        <v>8737</v>
      </c>
      <c r="B196" s="1">
        <v>335</v>
      </c>
      <c r="C196" s="1" t="s">
        <v>772</v>
      </c>
      <c r="D196" s="1" t="s">
        <v>773</v>
      </c>
      <c r="E196" s="1" t="s">
        <v>19</v>
      </c>
      <c r="F196" s="1" t="s">
        <v>774</v>
      </c>
      <c r="G196" s="1">
        <v>1345806313</v>
      </c>
      <c r="H196" s="2">
        <v>30974</v>
      </c>
      <c r="I196" s="2">
        <v>35261</v>
      </c>
      <c r="J196" s="2">
        <v>30974</v>
      </c>
      <c r="K196" s="2">
        <v>35261</v>
      </c>
    </row>
    <row r="197" spans="1:11" x14ac:dyDescent="0.25">
      <c r="A197" s="1">
        <v>2104</v>
      </c>
      <c r="B197" s="1">
        <v>784</v>
      </c>
      <c r="C197" s="1" t="s">
        <v>775</v>
      </c>
      <c r="D197" s="1" t="s">
        <v>776</v>
      </c>
      <c r="E197" s="1" t="s">
        <v>15</v>
      </c>
      <c r="F197" s="1" t="s">
        <v>777</v>
      </c>
      <c r="G197" s="1">
        <v>9076432313</v>
      </c>
      <c r="H197" s="2">
        <v>34491</v>
      </c>
      <c r="I197" s="2">
        <v>39592</v>
      </c>
      <c r="J197" s="2">
        <v>34491</v>
      </c>
      <c r="K197" s="2">
        <v>39592</v>
      </c>
    </row>
    <row r="198" spans="1:11" x14ac:dyDescent="0.25">
      <c r="A198" s="1">
        <v>1702</v>
      </c>
      <c r="B198" s="1">
        <v>683</v>
      </c>
      <c r="C198" s="1" t="s">
        <v>778</v>
      </c>
      <c r="D198" s="1" t="s">
        <v>779</v>
      </c>
      <c r="E198" s="1" t="s">
        <v>15</v>
      </c>
      <c r="F198" s="1" t="s">
        <v>780</v>
      </c>
      <c r="G198" s="1">
        <v>6507962797</v>
      </c>
      <c r="H198" s="2">
        <v>40408</v>
      </c>
      <c r="I198" s="2">
        <v>46382</v>
      </c>
      <c r="J198" s="2">
        <v>40408</v>
      </c>
      <c r="K198" s="2">
        <v>46382</v>
      </c>
    </row>
    <row r="199" spans="1:11" x14ac:dyDescent="0.25">
      <c r="A199" s="1">
        <v>8933</v>
      </c>
      <c r="B199" s="1">
        <v>536</v>
      </c>
      <c r="C199" s="1" t="s">
        <v>781</v>
      </c>
      <c r="D199" s="1" t="s">
        <v>782</v>
      </c>
      <c r="E199" s="1" t="s">
        <v>19</v>
      </c>
      <c r="F199" s="1" t="s">
        <v>783</v>
      </c>
      <c r="G199" s="1">
        <v>5130575428</v>
      </c>
      <c r="H199" s="2">
        <v>40030</v>
      </c>
      <c r="I199" s="2">
        <v>41940</v>
      </c>
      <c r="J199" s="2">
        <v>40030</v>
      </c>
      <c r="K199" s="2">
        <v>41940</v>
      </c>
    </row>
    <row r="200" spans="1:11" x14ac:dyDescent="0.25">
      <c r="A200" s="1">
        <v>3624</v>
      </c>
      <c r="B200" s="1">
        <v>142</v>
      </c>
      <c r="C200" s="1" t="s">
        <v>784</v>
      </c>
      <c r="D200" s="1" t="s">
        <v>785</v>
      </c>
      <c r="E200" s="1" t="s">
        <v>11</v>
      </c>
      <c r="F200" s="1" t="s">
        <v>786</v>
      </c>
      <c r="G200" s="1">
        <v>7652369372</v>
      </c>
      <c r="H200" s="2">
        <v>42858</v>
      </c>
      <c r="I200" s="2">
        <v>44812</v>
      </c>
      <c r="J200" s="2">
        <v>42858</v>
      </c>
      <c r="K200" s="2">
        <v>44812</v>
      </c>
    </row>
    <row r="201" spans="1:11" x14ac:dyDescent="0.25">
      <c r="A201" s="1">
        <v>4892</v>
      </c>
      <c r="B201" s="1">
        <v>617</v>
      </c>
      <c r="C201" s="1" t="s">
        <v>787</v>
      </c>
      <c r="D201" s="1" t="s">
        <v>788</v>
      </c>
      <c r="E201" s="1" t="s">
        <v>15</v>
      </c>
      <c r="F201" s="1" t="s">
        <v>789</v>
      </c>
      <c r="G201" s="1">
        <v>9062287896</v>
      </c>
      <c r="H201" s="2">
        <v>33099</v>
      </c>
      <c r="I201" s="2">
        <v>34310</v>
      </c>
      <c r="J201" s="2">
        <v>33099</v>
      </c>
      <c r="K201" s="2">
        <v>34310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1"/>
  <sheetViews>
    <sheetView tabSelected="1" topLeftCell="G1" workbookViewId="0">
      <selection activeCell="O3" sqref="O3"/>
    </sheetView>
  </sheetViews>
  <sheetFormatPr defaultRowHeight="15" x14ac:dyDescent="0.25"/>
  <cols>
    <col min="1" max="1" width="8.42578125" bestFit="1" customWidth="1"/>
    <col min="2" max="2" width="7.28515625" bestFit="1" customWidth="1"/>
    <col min="3" max="3" width="20.7109375" bestFit="1" customWidth="1"/>
    <col min="4" max="4" width="14.28515625" bestFit="1" customWidth="1"/>
    <col min="5" max="5" width="11.5703125" bestFit="1" customWidth="1"/>
    <col min="6" max="6" width="13.5703125" bestFit="1" customWidth="1"/>
    <col min="7" max="7" width="14.7109375" bestFit="1" customWidth="1"/>
    <col min="8" max="8" width="39.85546875" bestFit="1" customWidth="1"/>
    <col min="9" max="9" width="41.140625" bestFit="1" customWidth="1"/>
    <col min="10" max="10" width="16.5703125" bestFit="1" customWidth="1"/>
    <col min="11" max="11" width="12.28515625" bestFit="1" customWidth="1"/>
    <col min="12" max="12" width="15.85546875" bestFit="1" customWidth="1"/>
    <col min="13" max="13" width="17.140625" style="1" bestFit="1" customWidth="1"/>
  </cols>
  <sheetData>
    <row r="1" spans="1:15" x14ac:dyDescent="0.25">
      <c r="A1" s="1" t="s">
        <v>192</v>
      </c>
      <c r="B1" s="1" t="s">
        <v>0</v>
      </c>
      <c r="C1" s="1" t="s">
        <v>230</v>
      </c>
      <c r="D1" s="1" t="s">
        <v>231</v>
      </c>
      <c r="E1" s="1" t="s">
        <v>232</v>
      </c>
      <c r="F1" s="1" t="s">
        <v>233</v>
      </c>
      <c r="G1" s="1" t="s">
        <v>234</v>
      </c>
      <c r="H1" s="1" t="s">
        <v>235</v>
      </c>
      <c r="I1" s="1" t="s">
        <v>236</v>
      </c>
      <c r="J1" s="1" t="s">
        <v>291</v>
      </c>
      <c r="K1" s="1" t="s">
        <v>292</v>
      </c>
      <c r="L1" s="1" t="s">
        <v>293</v>
      </c>
      <c r="M1" s="1" t="s">
        <v>1536</v>
      </c>
      <c r="N1" t="s">
        <v>1529</v>
      </c>
      <c r="O1" t="s">
        <v>1530</v>
      </c>
    </row>
    <row r="2" spans="1:15" x14ac:dyDescent="0.25">
      <c r="A2" s="1">
        <v>690</v>
      </c>
      <c r="B2" s="1">
        <v>230</v>
      </c>
      <c r="C2" s="1" t="s">
        <v>237</v>
      </c>
      <c r="D2" s="1" t="s">
        <v>238</v>
      </c>
      <c r="E2" s="1" t="s">
        <v>239</v>
      </c>
      <c r="F2" s="1">
        <v>553</v>
      </c>
      <c r="G2" s="1">
        <v>1210</v>
      </c>
      <c r="H2" s="1" t="s">
        <v>240</v>
      </c>
      <c r="I2" s="1" t="s">
        <v>241</v>
      </c>
      <c r="J2" s="1" t="s">
        <v>294</v>
      </c>
      <c r="K2" s="2">
        <v>41757</v>
      </c>
      <c r="L2" s="2">
        <v>41991</v>
      </c>
      <c r="M2" s="1">
        <f>IF(Merge2[[#This Row],[Current_Status]]="DELIVERED",DATEDIF(Merge2[[#This Row],[Sent_date]],Merge2[[#This Row],[Delivery_date]],"D"),0)</f>
        <v>234</v>
      </c>
      <c r="N2">
        <f>YEAR(Merge2[[#This Row],[Sent_date]])</f>
        <v>2014</v>
      </c>
      <c r="O2" t="e">
        <f t="shared" ref="O2:O33" si="0">count</f>
        <v>#NAME?</v>
      </c>
    </row>
    <row r="3" spans="1:15" x14ac:dyDescent="0.25">
      <c r="A3" s="1">
        <v>933</v>
      </c>
      <c r="B3" s="1">
        <v>3189</v>
      </c>
      <c r="C3" s="1" t="s">
        <v>237</v>
      </c>
      <c r="D3" s="1" t="s">
        <v>242</v>
      </c>
      <c r="E3" s="1" t="s">
        <v>243</v>
      </c>
      <c r="F3" s="1">
        <v>810</v>
      </c>
      <c r="G3" s="1">
        <v>1114</v>
      </c>
      <c r="H3" s="1" t="s">
        <v>244</v>
      </c>
      <c r="I3" s="1" t="s">
        <v>245</v>
      </c>
      <c r="J3" s="1" t="s">
        <v>294</v>
      </c>
      <c r="K3" s="2">
        <v>35595</v>
      </c>
      <c r="L3" s="2">
        <v>35621</v>
      </c>
      <c r="M3" s="1">
        <f>IF(Merge2[[#This Row],[Current_Status]]="DELIVERED",DATEDIF(Merge2[[#This Row],[Sent_date]],Merge2[[#This Row],[Delivery_date]],"D"),0)</f>
        <v>26</v>
      </c>
      <c r="N3">
        <f>YEAR(Merge2[[#This Row],[Sent_date]])</f>
        <v>1997</v>
      </c>
      <c r="O3" t="e">
        <f t="shared" si="0"/>
        <v>#NAME?</v>
      </c>
    </row>
    <row r="4" spans="1:15" x14ac:dyDescent="0.25">
      <c r="A4" s="1">
        <v>261</v>
      </c>
      <c r="B4" s="1">
        <v>2216</v>
      </c>
      <c r="C4" s="1" t="s">
        <v>246</v>
      </c>
      <c r="D4" s="1" t="s">
        <v>238</v>
      </c>
      <c r="E4" s="1" t="s">
        <v>243</v>
      </c>
      <c r="F4" s="1">
        <v>994</v>
      </c>
      <c r="G4" s="1">
        <v>1020</v>
      </c>
      <c r="H4" s="1" t="s">
        <v>247</v>
      </c>
      <c r="I4" s="1" t="s">
        <v>248</v>
      </c>
      <c r="J4" s="1" t="s">
        <v>295</v>
      </c>
      <c r="K4" s="2">
        <v>34195</v>
      </c>
      <c r="L4" s="2"/>
      <c r="M4" s="1">
        <f>IF(Merge2[[#This Row],[Current_Status]]="DELIVERED",DATEDIF(Merge2[[#This Row],[Sent_date]],Merge2[[#This Row],[Delivery_date]],"D"),0)</f>
        <v>0</v>
      </c>
      <c r="N4">
        <f>YEAR(Merge2[[#This Row],[Sent_date]])</f>
        <v>1993</v>
      </c>
      <c r="O4" t="e">
        <f t="shared" si="0"/>
        <v>#NAME?</v>
      </c>
    </row>
    <row r="5" spans="1:15" x14ac:dyDescent="0.25">
      <c r="A5" s="1">
        <v>445</v>
      </c>
      <c r="B5" s="1">
        <v>1904</v>
      </c>
      <c r="C5" s="1" t="s">
        <v>249</v>
      </c>
      <c r="D5" s="1" t="s">
        <v>238</v>
      </c>
      <c r="E5" s="1" t="s">
        <v>243</v>
      </c>
      <c r="F5" s="1">
        <v>598</v>
      </c>
      <c r="G5" s="1">
        <v>1351</v>
      </c>
      <c r="H5" s="1" t="s">
        <v>250</v>
      </c>
      <c r="I5" s="1" t="s">
        <v>251</v>
      </c>
      <c r="J5" s="1" t="s">
        <v>295</v>
      </c>
      <c r="K5" s="2">
        <v>43812</v>
      </c>
      <c r="L5" s="2"/>
      <c r="M5" s="1">
        <f>IF(Merge2[[#This Row],[Current_Status]]="DELIVERED",DATEDIF(Merge2[[#This Row],[Sent_date]],Merge2[[#This Row],[Delivery_date]],"D"),0)</f>
        <v>0</v>
      </c>
      <c r="N5">
        <f>YEAR(Merge2[[#This Row],[Sent_date]])</f>
        <v>2019</v>
      </c>
      <c r="O5" t="e">
        <f t="shared" si="0"/>
        <v>#NAME?</v>
      </c>
    </row>
    <row r="6" spans="1:15" x14ac:dyDescent="0.25">
      <c r="A6" s="1">
        <v>722</v>
      </c>
      <c r="B6" s="1">
        <v>7342</v>
      </c>
      <c r="C6" s="1" t="s">
        <v>252</v>
      </c>
      <c r="D6" s="1" t="s">
        <v>242</v>
      </c>
      <c r="E6" s="1" t="s">
        <v>243</v>
      </c>
      <c r="F6" s="1">
        <v>412</v>
      </c>
      <c r="G6" s="1">
        <v>566</v>
      </c>
      <c r="H6" s="1" t="s">
        <v>253</v>
      </c>
      <c r="I6" s="1" t="s">
        <v>254</v>
      </c>
      <c r="J6" s="1" t="s">
        <v>295</v>
      </c>
      <c r="K6" s="2">
        <v>35329</v>
      </c>
      <c r="L6" s="2"/>
      <c r="M6" s="1">
        <f>IF(Merge2[[#This Row],[Current_Status]]="DELIVERED",DATEDIF(Merge2[[#This Row],[Sent_date]],Merge2[[#This Row],[Delivery_date]],"D"),0)</f>
        <v>0</v>
      </c>
      <c r="N6">
        <f>YEAR(Merge2[[#This Row],[Sent_date]])</f>
        <v>1996</v>
      </c>
      <c r="O6" t="e">
        <f t="shared" si="0"/>
        <v>#NAME?</v>
      </c>
    </row>
    <row r="7" spans="1:15" x14ac:dyDescent="0.25">
      <c r="A7" s="1">
        <v>129</v>
      </c>
      <c r="B7" s="1">
        <v>7633</v>
      </c>
      <c r="C7" s="1" t="s">
        <v>255</v>
      </c>
      <c r="D7" s="1" t="s">
        <v>238</v>
      </c>
      <c r="E7" s="1" t="s">
        <v>239</v>
      </c>
      <c r="F7" s="1">
        <v>379</v>
      </c>
      <c r="G7" s="1">
        <v>590</v>
      </c>
      <c r="H7" s="1" t="s">
        <v>256</v>
      </c>
      <c r="I7" s="1" t="s">
        <v>257</v>
      </c>
      <c r="J7" s="1" t="s">
        <v>294</v>
      </c>
      <c r="K7" s="2">
        <v>26046</v>
      </c>
      <c r="L7" s="2">
        <v>26238</v>
      </c>
      <c r="M7" s="1">
        <f>IF(Merge2[[#This Row],[Current_Status]]="DELIVERED",DATEDIF(Merge2[[#This Row],[Sent_date]],Merge2[[#This Row],[Delivery_date]],"D"),0)</f>
        <v>192</v>
      </c>
      <c r="N7">
        <f>YEAR(Merge2[[#This Row],[Sent_date]])</f>
        <v>1971</v>
      </c>
      <c r="O7" t="e">
        <f t="shared" si="0"/>
        <v>#NAME?</v>
      </c>
    </row>
    <row r="8" spans="1:15" x14ac:dyDescent="0.25">
      <c r="A8" s="1">
        <v>489</v>
      </c>
      <c r="B8" s="1">
        <v>2154</v>
      </c>
      <c r="C8" s="1" t="s">
        <v>258</v>
      </c>
      <c r="D8" s="1" t="s">
        <v>238</v>
      </c>
      <c r="E8" s="1" t="s">
        <v>239</v>
      </c>
      <c r="F8" s="1">
        <v>892</v>
      </c>
      <c r="G8" s="1">
        <v>1407</v>
      </c>
      <c r="H8" s="1" t="s">
        <v>259</v>
      </c>
      <c r="I8" s="1" t="s">
        <v>260</v>
      </c>
      <c r="J8" s="1" t="s">
        <v>295</v>
      </c>
      <c r="K8" s="2">
        <v>38707</v>
      </c>
      <c r="L8" s="2"/>
      <c r="M8" s="1">
        <f>IF(Merge2[[#This Row],[Current_Status]]="DELIVERED",DATEDIF(Merge2[[#This Row],[Sent_date]],Merge2[[#This Row],[Delivery_date]],"D"),0)</f>
        <v>0</v>
      </c>
      <c r="N8">
        <f>YEAR(Merge2[[#This Row],[Sent_date]])</f>
        <v>2005</v>
      </c>
      <c r="O8" t="e">
        <f t="shared" si="0"/>
        <v>#NAME?</v>
      </c>
    </row>
    <row r="9" spans="1:15" x14ac:dyDescent="0.25">
      <c r="A9" s="1">
        <v>165</v>
      </c>
      <c r="B9" s="1">
        <v>5543</v>
      </c>
      <c r="C9" s="1" t="s">
        <v>261</v>
      </c>
      <c r="D9" s="1" t="s">
        <v>238</v>
      </c>
      <c r="E9" s="1" t="s">
        <v>239</v>
      </c>
      <c r="F9" s="1">
        <v>347</v>
      </c>
      <c r="G9" s="1">
        <v>786</v>
      </c>
      <c r="H9" s="1" t="s">
        <v>262</v>
      </c>
      <c r="I9" s="1" t="s">
        <v>263</v>
      </c>
      <c r="J9" s="1" t="s">
        <v>295</v>
      </c>
      <c r="K9" s="2">
        <v>29039</v>
      </c>
      <c r="L9" s="2"/>
      <c r="M9" s="1">
        <f>IF(Merge2[[#This Row],[Current_Status]]="DELIVERED",DATEDIF(Merge2[[#This Row],[Sent_date]],Merge2[[#This Row],[Delivery_date]],"D"),0)</f>
        <v>0</v>
      </c>
      <c r="N9">
        <f>YEAR(Merge2[[#This Row],[Sent_date]])</f>
        <v>1979</v>
      </c>
      <c r="O9" t="e">
        <f t="shared" si="0"/>
        <v>#NAME?</v>
      </c>
    </row>
    <row r="10" spans="1:15" x14ac:dyDescent="0.25">
      <c r="A10" s="1">
        <v>164</v>
      </c>
      <c r="B10" s="1">
        <v>2332</v>
      </c>
      <c r="C10" s="1" t="s">
        <v>264</v>
      </c>
      <c r="D10" s="1" t="s">
        <v>242</v>
      </c>
      <c r="E10" s="1" t="s">
        <v>243</v>
      </c>
      <c r="F10" s="1">
        <v>457</v>
      </c>
      <c r="G10" s="1">
        <v>855</v>
      </c>
      <c r="H10" s="1" t="s">
        <v>265</v>
      </c>
      <c r="I10" s="1" t="s">
        <v>266</v>
      </c>
      <c r="J10" s="1" t="s">
        <v>295</v>
      </c>
      <c r="K10" s="2">
        <v>27879</v>
      </c>
      <c r="L10" s="2"/>
      <c r="M10" s="1">
        <f>IF(Merge2[[#This Row],[Current_Status]]="DELIVERED",DATEDIF(Merge2[[#This Row],[Sent_date]],Merge2[[#This Row],[Delivery_date]],"D"),0)</f>
        <v>0</v>
      </c>
      <c r="N10">
        <f>YEAR(Merge2[[#This Row],[Sent_date]])</f>
        <v>1976</v>
      </c>
      <c r="O10" t="e">
        <f t="shared" si="0"/>
        <v>#NAME?</v>
      </c>
    </row>
    <row r="11" spans="1:15" x14ac:dyDescent="0.25">
      <c r="A11" s="1">
        <v>364</v>
      </c>
      <c r="B11" s="1">
        <v>4094</v>
      </c>
      <c r="C11" s="1" t="s">
        <v>267</v>
      </c>
      <c r="D11" s="1" t="s">
        <v>242</v>
      </c>
      <c r="E11" s="1" t="s">
        <v>243</v>
      </c>
      <c r="F11" s="1">
        <v>957</v>
      </c>
      <c r="G11" s="1">
        <v>1182</v>
      </c>
      <c r="H11" s="1" t="s">
        <v>268</v>
      </c>
      <c r="I11" s="1" t="s">
        <v>269</v>
      </c>
      <c r="J11" s="1" t="s">
        <v>295</v>
      </c>
      <c r="K11" s="2">
        <v>40971</v>
      </c>
      <c r="L11" s="2"/>
      <c r="M11" s="1">
        <f>IF(Merge2[[#This Row],[Current_Status]]="DELIVERED",DATEDIF(Merge2[[#This Row],[Sent_date]],Merge2[[#This Row],[Delivery_date]],"D"),0)</f>
        <v>0</v>
      </c>
      <c r="N11">
        <f>YEAR(Merge2[[#This Row],[Sent_date]])</f>
        <v>2012</v>
      </c>
      <c r="O11" t="e">
        <f t="shared" si="0"/>
        <v>#NAME?</v>
      </c>
    </row>
    <row r="12" spans="1:15" x14ac:dyDescent="0.25">
      <c r="A12" s="1">
        <v>469</v>
      </c>
      <c r="B12" s="1">
        <v>3042</v>
      </c>
      <c r="C12" s="1" t="s">
        <v>252</v>
      </c>
      <c r="D12" s="1" t="s">
        <v>242</v>
      </c>
      <c r="E12" s="1" t="s">
        <v>239</v>
      </c>
      <c r="F12" s="1">
        <v>23</v>
      </c>
      <c r="G12" s="1">
        <v>25</v>
      </c>
      <c r="H12" s="1" t="s">
        <v>270</v>
      </c>
      <c r="I12" s="1" t="s">
        <v>271</v>
      </c>
      <c r="J12" s="1" t="s">
        <v>294</v>
      </c>
      <c r="K12" s="2">
        <v>33287</v>
      </c>
      <c r="L12" s="2">
        <v>33373</v>
      </c>
      <c r="M12" s="1">
        <f>IF(Merge2[[#This Row],[Current_Status]]="DELIVERED",DATEDIF(Merge2[[#This Row],[Sent_date]],Merge2[[#This Row],[Delivery_date]],"D"),0)</f>
        <v>86</v>
      </c>
      <c r="N12">
        <f>YEAR(Merge2[[#This Row],[Sent_date]])</f>
        <v>1991</v>
      </c>
      <c r="O12" t="e">
        <f t="shared" si="0"/>
        <v>#NAME?</v>
      </c>
    </row>
    <row r="13" spans="1:15" x14ac:dyDescent="0.25">
      <c r="A13" s="1">
        <v>158</v>
      </c>
      <c r="B13" s="1">
        <v>2220</v>
      </c>
      <c r="C13" s="1" t="s">
        <v>237</v>
      </c>
      <c r="D13" s="1" t="s">
        <v>238</v>
      </c>
      <c r="E13" s="1" t="s">
        <v>243</v>
      </c>
      <c r="F13" s="1">
        <v>479</v>
      </c>
      <c r="G13" s="1">
        <v>861</v>
      </c>
      <c r="H13" s="1" t="s">
        <v>23</v>
      </c>
      <c r="I13" s="1" t="s">
        <v>272</v>
      </c>
      <c r="J13" s="1" t="s">
        <v>294</v>
      </c>
      <c r="K13" s="2">
        <v>27850</v>
      </c>
      <c r="L13" s="2">
        <v>27941</v>
      </c>
      <c r="M13" s="1">
        <f>IF(Merge2[[#This Row],[Current_Status]]="DELIVERED",DATEDIF(Merge2[[#This Row],[Sent_date]],Merge2[[#This Row],[Delivery_date]],"D"),0)</f>
        <v>91</v>
      </c>
      <c r="N13">
        <f>YEAR(Merge2[[#This Row],[Sent_date]])</f>
        <v>1976</v>
      </c>
      <c r="O13" t="e">
        <f t="shared" si="0"/>
        <v>#NAME?</v>
      </c>
    </row>
    <row r="14" spans="1:15" x14ac:dyDescent="0.25">
      <c r="A14" s="1">
        <v>337</v>
      </c>
      <c r="B14" s="1">
        <v>4988</v>
      </c>
      <c r="C14" s="1" t="s">
        <v>252</v>
      </c>
      <c r="D14" s="1" t="s">
        <v>238</v>
      </c>
      <c r="E14" s="1" t="s">
        <v>243</v>
      </c>
      <c r="F14" s="1">
        <v>305</v>
      </c>
      <c r="G14" s="1">
        <v>834</v>
      </c>
      <c r="H14" s="1" t="s">
        <v>273</v>
      </c>
      <c r="I14" s="1" t="s">
        <v>274</v>
      </c>
      <c r="J14" s="1" t="s">
        <v>295</v>
      </c>
      <c r="K14" s="2">
        <v>27891</v>
      </c>
      <c r="L14" s="2"/>
      <c r="M14" s="1">
        <f>IF(Merge2[[#This Row],[Current_Status]]="DELIVERED",DATEDIF(Merge2[[#This Row],[Sent_date]],Merge2[[#This Row],[Delivery_date]],"D"),0)</f>
        <v>0</v>
      </c>
      <c r="N14">
        <f>YEAR(Merge2[[#This Row],[Sent_date]])</f>
        <v>1976</v>
      </c>
      <c r="O14" t="e">
        <f t="shared" si="0"/>
        <v>#NAME?</v>
      </c>
    </row>
    <row r="15" spans="1:15" x14ac:dyDescent="0.25">
      <c r="A15" s="1">
        <v>634</v>
      </c>
      <c r="B15" s="1">
        <v>175</v>
      </c>
      <c r="C15" s="1" t="s">
        <v>237</v>
      </c>
      <c r="D15" s="1" t="s">
        <v>242</v>
      </c>
      <c r="E15" s="1" t="s">
        <v>243</v>
      </c>
      <c r="F15" s="1">
        <v>939</v>
      </c>
      <c r="G15" s="1">
        <v>1446</v>
      </c>
      <c r="H15" s="1" t="s">
        <v>275</v>
      </c>
      <c r="I15" s="1" t="s">
        <v>276</v>
      </c>
      <c r="J15" s="1" t="s">
        <v>295</v>
      </c>
      <c r="K15" s="2">
        <v>29501</v>
      </c>
      <c r="L15" s="2"/>
      <c r="M15" s="1">
        <f>IF(Merge2[[#This Row],[Current_Status]]="DELIVERED",DATEDIF(Merge2[[#This Row],[Sent_date]],Merge2[[#This Row],[Delivery_date]],"D"),0)</f>
        <v>0</v>
      </c>
      <c r="N15">
        <f>YEAR(Merge2[[#This Row],[Sent_date]])</f>
        <v>1980</v>
      </c>
      <c r="O15" t="e">
        <f t="shared" si="0"/>
        <v>#NAME?</v>
      </c>
    </row>
    <row r="16" spans="1:15" x14ac:dyDescent="0.25">
      <c r="A16" s="1">
        <v>577</v>
      </c>
      <c r="B16" s="1">
        <v>4233</v>
      </c>
      <c r="C16" s="1" t="s">
        <v>258</v>
      </c>
      <c r="D16" s="1" t="s">
        <v>238</v>
      </c>
      <c r="E16" s="1" t="s">
        <v>239</v>
      </c>
      <c r="F16" s="1">
        <v>679</v>
      </c>
      <c r="G16" s="1">
        <v>1455</v>
      </c>
      <c r="H16" s="1" t="s">
        <v>277</v>
      </c>
      <c r="I16" s="1" t="s">
        <v>23</v>
      </c>
      <c r="J16" s="1" t="s">
        <v>294</v>
      </c>
      <c r="K16" s="2">
        <v>31855</v>
      </c>
      <c r="L16" s="2">
        <v>31998</v>
      </c>
      <c r="M16" s="1">
        <f>IF(Merge2[[#This Row],[Current_Status]]="DELIVERED",DATEDIF(Merge2[[#This Row],[Sent_date]],Merge2[[#This Row],[Delivery_date]],"D"),0)</f>
        <v>143</v>
      </c>
      <c r="N16">
        <f>YEAR(Merge2[[#This Row],[Sent_date]])</f>
        <v>1987</v>
      </c>
      <c r="O16" t="e">
        <f t="shared" si="0"/>
        <v>#NAME?</v>
      </c>
    </row>
    <row r="17" spans="1:15" x14ac:dyDescent="0.25">
      <c r="A17" s="1">
        <v>907</v>
      </c>
      <c r="B17" s="1">
        <v>4351</v>
      </c>
      <c r="C17" s="1" t="s">
        <v>252</v>
      </c>
      <c r="D17" s="1" t="s">
        <v>242</v>
      </c>
      <c r="E17" s="1" t="s">
        <v>243</v>
      </c>
      <c r="F17" s="1">
        <v>803</v>
      </c>
      <c r="G17" s="1">
        <v>1020</v>
      </c>
      <c r="H17" s="1" t="s">
        <v>278</v>
      </c>
      <c r="I17" s="1" t="s">
        <v>279</v>
      </c>
      <c r="J17" s="1" t="s">
        <v>295</v>
      </c>
      <c r="K17" s="2">
        <v>41478</v>
      </c>
      <c r="L17" s="2"/>
      <c r="M17" s="1">
        <f>IF(Merge2[[#This Row],[Current_Status]]="DELIVERED",DATEDIF(Merge2[[#This Row],[Sent_date]],Merge2[[#This Row],[Delivery_date]],"D"),0)</f>
        <v>0</v>
      </c>
      <c r="N17">
        <f>YEAR(Merge2[[#This Row],[Sent_date]])</f>
        <v>2013</v>
      </c>
      <c r="O17" t="e">
        <f t="shared" si="0"/>
        <v>#NAME?</v>
      </c>
    </row>
    <row r="18" spans="1:15" x14ac:dyDescent="0.25">
      <c r="A18" s="1">
        <v>870</v>
      </c>
      <c r="B18" s="1">
        <v>5578</v>
      </c>
      <c r="C18" s="1" t="s">
        <v>280</v>
      </c>
      <c r="D18" s="1" t="s">
        <v>238</v>
      </c>
      <c r="E18" s="1" t="s">
        <v>239</v>
      </c>
      <c r="F18" s="1">
        <v>783</v>
      </c>
      <c r="G18" s="1">
        <v>1042</v>
      </c>
      <c r="H18" s="1" t="s">
        <v>281</v>
      </c>
      <c r="I18" s="1" t="s">
        <v>282</v>
      </c>
      <c r="J18" s="1" t="s">
        <v>295</v>
      </c>
      <c r="K18" s="2">
        <v>40239</v>
      </c>
      <c r="L18" s="2"/>
      <c r="M18" s="1">
        <f>IF(Merge2[[#This Row],[Current_Status]]="DELIVERED",DATEDIF(Merge2[[#This Row],[Sent_date]],Merge2[[#This Row],[Delivery_date]],"D"),0)</f>
        <v>0</v>
      </c>
      <c r="N18">
        <f>YEAR(Merge2[[#This Row],[Sent_date]])</f>
        <v>2010</v>
      </c>
      <c r="O18" t="e">
        <f t="shared" si="0"/>
        <v>#NAME?</v>
      </c>
    </row>
    <row r="19" spans="1:15" x14ac:dyDescent="0.25">
      <c r="A19" s="1">
        <v>982</v>
      </c>
      <c r="B19" s="1">
        <v>4523</v>
      </c>
      <c r="C19" s="1" t="s">
        <v>261</v>
      </c>
      <c r="D19" s="1" t="s">
        <v>238</v>
      </c>
      <c r="E19" s="1" t="s">
        <v>239</v>
      </c>
      <c r="F19" s="1">
        <v>432</v>
      </c>
      <c r="G19" s="1">
        <v>915</v>
      </c>
      <c r="H19" s="1" t="s">
        <v>23</v>
      </c>
      <c r="I19" s="1" t="s">
        <v>283</v>
      </c>
      <c r="J19" s="1" t="s">
        <v>295</v>
      </c>
      <c r="K19" s="2">
        <v>43025</v>
      </c>
      <c r="L19" s="2"/>
      <c r="M19" s="1">
        <f>IF(Merge2[[#This Row],[Current_Status]]="DELIVERED",DATEDIF(Merge2[[#This Row],[Sent_date]],Merge2[[#This Row],[Delivery_date]],"D"),0)</f>
        <v>0</v>
      </c>
      <c r="N19">
        <f>YEAR(Merge2[[#This Row],[Sent_date]])</f>
        <v>2017</v>
      </c>
      <c r="O19" t="e">
        <f t="shared" si="0"/>
        <v>#NAME?</v>
      </c>
    </row>
    <row r="20" spans="1:15" x14ac:dyDescent="0.25">
      <c r="A20" s="1">
        <v>351</v>
      </c>
      <c r="B20" s="1">
        <v>2972</v>
      </c>
      <c r="C20" s="1" t="s">
        <v>261</v>
      </c>
      <c r="D20" s="1" t="s">
        <v>238</v>
      </c>
      <c r="E20" s="1" t="s">
        <v>239</v>
      </c>
      <c r="F20" s="1">
        <v>776</v>
      </c>
      <c r="G20" s="1">
        <v>1053</v>
      </c>
      <c r="H20" s="1" t="s">
        <v>284</v>
      </c>
      <c r="I20" s="1" t="s">
        <v>285</v>
      </c>
      <c r="J20" s="1" t="s">
        <v>294</v>
      </c>
      <c r="K20" s="2">
        <v>28128</v>
      </c>
      <c r="L20" s="2">
        <v>28312</v>
      </c>
      <c r="M20" s="1">
        <f>IF(Merge2[[#This Row],[Current_Status]]="DELIVERED",DATEDIF(Merge2[[#This Row],[Sent_date]],Merge2[[#This Row],[Delivery_date]],"D"),0)</f>
        <v>184</v>
      </c>
      <c r="N20">
        <f>YEAR(Merge2[[#This Row],[Sent_date]])</f>
        <v>1977</v>
      </c>
      <c r="O20" t="e">
        <f t="shared" si="0"/>
        <v>#NAME?</v>
      </c>
    </row>
    <row r="21" spans="1:15" x14ac:dyDescent="0.25">
      <c r="A21" s="1">
        <v>328</v>
      </c>
      <c r="B21" s="1">
        <v>6153</v>
      </c>
      <c r="C21" s="1" t="s">
        <v>237</v>
      </c>
      <c r="D21" s="1" t="s">
        <v>238</v>
      </c>
      <c r="E21" s="1" t="s">
        <v>243</v>
      </c>
      <c r="F21" s="1">
        <v>710</v>
      </c>
      <c r="G21" s="1">
        <v>1066</v>
      </c>
      <c r="H21" s="1" t="s">
        <v>286</v>
      </c>
      <c r="I21" s="1" t="s">
        <v>287</v>
      </c>
      <c r="J21" s="1" t="s">
        <v>294</v>
      </c>
      <c r="K21" s="2">
        <v>35450</v>
      </c>
      <c r="L21" s="2">
        <v>35681</v>
      </c>
      <c r="M21" s="1">
        <f>IF(Merge2[[#This Row],[Current_Status]]="DELIVERED",DATEDIF(Merge2[[#This Row],[Sent_date]],Merge2[[#This Row],[Delivery_date]],"D"),0)</f>
        <v>231</v>
      </c>
      <c r="N21">
        <f>YEAR(Merge2[[#This Row],[Sent_date]])</f>
        <v>1997</v>
      </c>
      <c r="O21" t="e">
        <f t="shared" si="0"/>
        <v>#NAME?</v>
      </c>
    </row>
    <row r="22" spans="1:15" x14ac:dyDescent="0.25">
      <c r="A22" s="1">
        <v>242</v>
      </c>
      <c r="B22" s="1">
        <v>4852</v>
      </c>
      <c r="C22" s="1" t="s">
        <v>280</v>
      </c>
      <c r="D22" s="1" t="s">
        <v>238</v>
      </c>
      <c r="E22" s="1" t="s">
        <v>239</v>
      </c>
      <c r="F22" s="1">
        <v>959</v>
      </c>
      <c r="G22" s="1">
        <v>1253</v>
      </c>
      <c r="H22" s="1" t="s">
        <v>288</v>
      </c>
      <c r="I22" s="1" t="s">
        <v>289</v>
      </c>
      <c r="J22" s="1" t="s">
        <v>295</v>
      </c>
      <c r="K22" s="2">
        <v>35408</v>
      </c>
      <c r="L22" s="2"/>
      <c r="M22" s="1">
        <f>IF(Merge2[[#This Row],[Current_Status]]="DELIVERED",DATEDIF(Merge2[[#This Row],[Sent_date]],Merge2[[#This Row],[Delivery_date]],"D"),0)</f>
        <v>0</v>
      </c>
      <c r="N22">
        <f>YEAR(Merge2[[#This Row],[Sent_date]])</f>
        <v>1996</v>
      </c>
      <c r="O22" t="e">
        <f t="shared" si="0"/>
        <v>#NAME?</v>
      </c>
    </row>
    <row r="23" spans="1:15" x14ac:dyDescent="0.25">
      <c r="A23" s="1">
        <v>421</v>
      </c>
      <c r="B23" s="1">
        <v>8106</v>
      </c>
      <c r="C23" s="1" t="s">
        <v>267</v>
      </c>
      <c r="D23" s="1" t="s">
        <v>242</v>
      </c>
      <c r="E23" s="1" t="s">
        <v>239</v>
      </c>
      <c r="F23" s="1">
        <v>147</v>
      </c>
      <c r="G23" s="1">
        <v>535</v>
      </c>
      <c r="H23" s="1" t="s">
        <v>23</v>
      </c>
      <c r="I23" s="1" t="s">
        <v>290</v>
      </c>
      <c r="J23" s="1" t="s">
        <v>294</v>
      </c>
      <c r="K23" s="2">
        <v>36198</v>
      </c>
      <c r="L23" s="2">
        <v>36224</v>
      </c>
      <c r="M23" s="1">
        <f>IF(Merge2[[#This Row],[Current_Status]]="DELIVERED",DATEDIF(Merge2[[#This Row],[Sent_date]],Merge2[[#This Row],[Delivery_date]],"D"),0)</f>
        <v>26</v>
      </c>
      <c r="N23">
        <f>YEAR(Merge2[[#This Row],[Sent_date]])</f>
        <v>1999</v>
      </c>
      <c r="O23" t="e">
        <f t="shared" si="0"/>
        <v>#NAME?</v>
      </c>
    </row>
    <row r="24" spans="1:15" x14ac:dyDescent="0.25">
      <c r="A24" s="1">
        <v>6</v>
      </c>
      <c r="B24" s="1">
        <v>3917</v>
      </c>
      <c r="C24" s="1" t="s">
        <v>1245</v>
      </c>
      <c r="D24" s="1" t="s">
        <v>242</v>
      </c>
      <c r="E24" s="1" t="s">
        <v>243</v>
      </c>
      <c r="F24" s="1">
        <v>613</v>
      </c>
      <c r="G24" s="1">
        <v>1256</v>
      </c>
      <c r="H24" s="1" t="s">
        <v>23</v>
      </c>
      <c r="I24" s="1" t="s">
        <v>144</v>
      </c>
      <c r="J24" s="1" t="s">
        <v>294</v>
      </c>
      <c r="K24" s="2">
        <v>28192</v>
      </c>
      <c r="L24" s="2">
        <v>28437</v>
      </c>
      <c r="M24" s="1">
        <f>IF(Merge2[[#This Row],[Current_Status]]="DELIVERED",DATEDIF(Merge2[[#This Row],[Sent_date]],Merge2[[#This Row],[Delivery_date]],"D"),0)</f>
        <v>245</v>
      </c>
      <c r="N24">
        <f>YEAR(Merge2[[#This Row],[Sent_date]])</f>
        <v>1977</v>
      </c>
      <c r="O24" t="e">
        <f t="shared" si="0"/>
        <v>#NAME?</v>
      </c>
    </row>
    <row r="25" spans="1:15" x14ac:dyDescent="0.25">
      <c r="A25" s="1">
        <v>384</v>
      </c>
      <c r="B25" s="1">
        <v>9377</v>
      </c>
      <c r="C25" s="1" t="s">
        <v>246</v>
      </c>
      <c r="D25" s="1" t="s">
        <v>238</v>
      </c>
      <c r="E25" s="1" t="s">
        <v>239</v>
      </c>
      <c r="F25" s="1">
        <v>590</v>
      </c>
      <c r="G25" s="1">
        <v>1033</v>
      </c>
      <c r="H25" s="1" t="s">
        <v>1246</v>
      </c>
      <c r="I25" s="1" t="s">
        <v>1247</v>
      </c>
      <c r="J25" s="1" t="s">
        <v>295</v>
      </c>
      <c r="K25" s="2">
        <v>26350</v>
      </c>
      <c r="L25" s="2"/>
      <c r="M25" s="1">
        <f>IF(Merge2[[#This Row],[Current_Status]]="DELIVERED",DATEDIF(Merge2[[#This Row],[Sent_date]],Merge2[[#This Row],[Delivery_date]],"D"),0)</f>
        <v>0</v>
      </c>
      <c r="N25">
        <f>YEAR(Merge2[[#This Row],[Sent_date]])</f>
        <v>1972</v>
      </c>
      <c r="O25" t="e">
        <f t="shared" si="0"/>
        <v>#NAME?</v>
      </c>
    </row>
    <row r="26" spans="1:15" x14ac:dyDescent="0.25">
      <c r="A26" s="1">
        <v>286</v>
      </c>
      <c r="B26" s="1">
        <v>5387</v>
      </c>
      <c r="C26" s="1" t="s">
        <v>252</v>
      </c>
      <c r="D26" s="1" t="s">
        <v>238</v>
      </c>
      <c r="E26" s="1" t="s">
        <v>239</v>
      </c>
      <c r="F26" s="1">
        <v>193</v>
      </c>
      <c r="G26" s="1">
        <v>817</v>
      </c>
      <c r="H26" s="1" t="s">
        <v>1248</v>
      </c>
      <c r="I26" s="1" t="s">
        <v>1249</v>
      </c>
      <c r="J26" s="1" t="s">
        <v>294</v>
      </c>
      <c r="K26" s="2">
        <v>38509</v>
      </c>
      <c r="L26" s="2">
        <v>38610</v>
      </c>
      <c r="M26" s="1">
        <f>IF(Merge2[[#This Row],[Current_Status]]="DELIVERED",DATEDIF(Merge2[[#This Row],[Sent_date]],Merge2[[#This Row],[Delivery_date]],"D"),0)</f>
        <v>101</v>
      </c>
      <c r="N26">
        <f>YEAR(Merge2[[#This Row],[Sent_date]])</f>
        <v>2005</v>
      </c>
      <c r="O26" t="e">
        <f t="shared" si="0"/>
        <v>#NAME?</v>
      </c>
    </row>
    <row r="27" spans="1:15" x14ac:dyDescent="0.25">
      <c r="A27" s="1">
        <v>892</v>
      </c>
      <c r="B27" s="1">
        <v>6513</v>
      </c>
      <c r="C27" s="1" t="s">
        <v>246</v>
      </c>
      <c r="D27" s="1" t="s">
        <v>238</v>
      </c>
      <c r="E27" s="1" t="s">
        <v>239</v>
      </c>
      <c r="F27" s="1">
        <v>879</v>
      </c>
      <c r="G27" s="1">
        <v>1037</v>
      </c>
      <c r="H27" s="1" t="s">
        <v>1250</v>
      </c>
      <c r="I27" s="1" t="s">
        <v>1251</v>
      </c>
      <c r="J27" s="1" t="s">
        <v>294</v>
      </c>
      <c r="K27" s="2">
        <v>43786</v>
      </c>
      <c r="L27" s="2">
        <v>43811</v>
      </c>
      <c r="M27" s="1">
        <f>IF(Merge2[[#This Row],[Current_Status]]="DELIVERED",DATEDIF(Merge2[[#This Row],[Sent_date]],Merge2[[#This Row],[Delivery_date]],"D"),0)</f>
        <v>25</v>
      </c>
      <c r="N27">
        <f>YEAR(Merge2[[#This Row],[Sent_date]])</f>
        <v>2019</v>
      </c>
      <c r="O27" t="e">
        <f t="shared" si="0"/>
        <v>#NAME?</v>
      </c>
    </row>
    <row r="28" spans="1:15" x14ac:dyDescent="0.25">
      <c r="A28" s="1">
        <v>558</v>
      </c>
      <c r="B28" s="1">
        <v>3965</v>
      </c>
      <c r="C28" s="1" t="s">
        <v>261</v>
      </c>
      <c r="D28" s="1" t="s">
        <v>238</v>
      </c>
      <c r="E28" s="1" t="s">
        <v>239</v>
      </c>
      <c r="F28" s="1">
        <v>275</v>
      </c>
      <c r="G28" s="1">
        <v>951</v>
      </c>
      <c r="H28" s="1" t="s">
        <v>1252</v>
      </c>
      <c r="I28" s="1" t="s">
        <v>1253</v>
      </c>
      <c r="J28" s="1" t="s">
        <v>294</v>
      </c>
      <c r="K28" s="2">
        <v>41574</v>
      </c>
      <c r="L28" s="2">
        <v>41593</v>
      </c>
      <c r="M28" s="1">
        <f>IF(Merge2[[#This Row],[Current_Status]]="DELIVERED",DATEDIF(Merge2[[#This Row],[Sent_date]],Merge2[[#This Row],[Delivery_date]],"D"),0)</f>
        <v>19</v>
      </c>
      <c r="N28">
        <f>YEAR(Merge2[[#This Row],[Sent_date]])</f>
        <v>2013</v>
      </c>
      <c r="O28" t="e">
        <f t="shared" si="0"/>
        <v>#NAME?</v>
      </c>
    </row>
    <row r="29" spans="1:15" x14ac:dyDescent="0.25">
      <c r="A29" s="1">
        <v>481</v>
      </c>
      <c r="B29" s="1">
        <v>8893</v>
      </c>
      <c r="C29" s="1" t="s">
        <v>280</v>
      </c>
      <c r="D29" s="1" t="s">
        <v>242</v>
      </c>
      <c r="E29" s="1" t="s">
        <v>239</v>
      </c>
      <c r="F29" s="1">
        <v>319</v>
      </c>
      <c r="G29" s="1">
        <v>770</v>
      </c>
      <c r="H29" s="1" t="s">
        <v>822</v>
      </c>
      <c r="I29" s="1" t="s">
        <v>1254</v>
      </c>
      <c r="J29" s="1" t="s">
        <v>295</v>
      </c>
      <c r="K29" s="2">
        <v>38909</v>
      </c>
      <c r="L29" s="2"/>
      <c r="M29" s="1">
        <f>IF(Merge2[[#This Row],[Current_Status]]="DELIVERED",DATEDIF(Merge2[[#This Row],[Sent_date]],Merge2[[#This Row],[Delivery_date]],"D"),0)</f>
        <v>0</v>
      </c>
      <c r="N29">
        <f>YEAR(Merge2[[#This Row],[Sent_date]])</f>
        <v>2006</v>
      </c>
      <c r="O29" t="e">
        <f t="shared" si="0"/>
        <v>#NAME?</v>
      </c>
    </row>
    <row r="30" spans="1:15" x14ac:dyDescent="0.25">
      <c r="A30" s="1">
        <v>155</v>
      </c>
      <c r="B30" s="1">
        <v>1897</v>
      </c>
      <c r="C30" s="1" t="s">
        <v>264</v>
      </c>
      <c r="D30" s="1" t="s">
        <v>238</v>
      </c>
      <c r="E30" s="1" t="s">
        <v>243</v>
      </c>
      <c r="F30" s="1">
        <v>52</v>
      </c>
      <c r="G30" s="1">
        <v>293</v>
      </c>
      <c r="H30" s="1" t="s">
        <v>23</v>
      </c>
      <c r="I30" s="1" t="s">
        <v>1255</v>
      </c>
      <c r="J30" s="1" t="s">
        <v>295</v>
      </c>
      <c r="K30" s="2">
        <v>37887</v>
      </c>
      <c r="L30" s="2"/>
      <c r="M30" s="1">
        <f>IF(Merge2[[#This Row],[Current_Status]]="DELIVERED",DATEDIF(Merge2[[#This Row],[Sent_date]],Merge2[[#This Row],[Delivery_date]],"D"),0)</f>
        <v>0</v>
      </c>
      <c r="N30">
        <f>YEAR(Merge2[[#This Row],[Sent_date]])</f>
        <v>2003</v>
      </c>
      <c r="O30" t="e">
        <f t="shared" si="0"/>
        <v>#NAME?</v>
      </c>
    </row>
    <row r="31" spans="1:15" x14ac:dyDescent="0.25">
      <c r="A31" s="1">
        <v>771</v>
      </c>
      <c r="B31" s="1">
        <v>390</v>
      </c>
      <c r="C31" s="1" t="s">
        <v>252</v>
      </c>
      <c r="D31" s="1" t="s">
        <v>238</v>
      </c>
      <c r="E31" s="1" t="s">
        <v>239</v>
      </c>
      <c r="F31" s="1">
        <v>702</v>
      </c>
      <c r="G31" s="1">
        <v>1414</v>
      </c>
      <c r="H31" s="1" t="s">
        <v>1256</v>
      </c>
      <c r="I31" s="1" t="s">
        <v>1257</v>
      </c>
      <c r="J31" s="1" t="s">
        <v>294</v>
      </c>
      <c r="K31" s="2">
        <v>41397</v>
      </c>
      <c r="L31" s="2">
        <v>41593</v>
      </c>
      <c r="M31" s="1">
        <f>IF(Merge2[[#This Row],[Current_Status]]="DELIVERED",DATEDIF(Merge2[[#This Row],[Sent_date]],Merge2[[#This Row],[Delivery_date]],"D"),0)</f>
        <v>196</v>
      </c>
      <c r="N31">
        <f>YEAR(Merge2[[#This Row],[Sent_date]])</f>
        <v>2013</v>
      </c>
      <c r="O31" t="e">
        <f t="shared" si="0"/>
        <v>#NAME?</v>
      </c>
    </row>
    <row r="32" spans="1:15" x14ac:dyDescent="0.25">
      <c r="A32" s="1">
        <v>945</v>
      </c>
      <c r="B32" s="1">
        <v>3633</v>
      </c>
      <c r="C32" s="1" t="s">
        <v>237</v>
      </c>
      <c r="D32" s="1" t="s">
        <v>238</v>
      </c>
      <c r="E32" s="1" t="s">
        <v>243</v>
      </c>
      <c r="F32" s="1">
        <v>299</v>
      </c>
      <c r="G32" s="1">
        <v>524</v>
      </c>
      <c r="H32" s="1" t="s">
        <v>1258</v>
      </c>
      <c r="I32" s="1" t="s">
        <v>1259</v>
      </c>
      <c r="J32" s="1" t="s">
        <v>294</v>
      </c>
      <c r="K32" s="2">
        <v>37010</v>
      </c>
      <c r="L32" s="2">
        <v>37113</v>
      </c>
      <c r="M32" s="1">
        <f>IF(Merge2[[#This Row],[Current_Status]]="DELIVERED",DATEDIF(Merge2[[#This Row],[Sent_date]],Merge2[[#This Row],[Delivery_date]],"D"),0)</f>
        <v>103</v>
      </c>
      <c r="N32">
        <f>YEAR(Merge2[[#This Row],[Sent_date]])</f>
        <v>2001</v>
      </c>
      <c r="O32" t="e">
        <f t="shared" si="0"/>
        <v>#NAME?</v>
      </c>
    </row>
    <row r="33" spans="1:15" x14ac:dyDescent="0.25">
      <c r="A33" s="1">
        <v>719</v>
      </c>
      <c r="B33" s="1">
        <v>7828</v>
      </c>
      <c r="C33" s="1" t="s">
        <v>1245</v>
      </c>
      <c r="D33" s="1" t="s">
        <v>238</v>
      </c>
      <c r="E33" s="1" t="s">
        <v>239</v>
      </c>
      <c r="F33" s="1">
        <v>930</v>
      </c>
      <c r="G33" s="1">
        <v>1183</v>
      </c>
      <c r="H33" s="1" t="s">
        <v>1260</v>
      </c>
      <c r="I33" s="1" t="s">
        <v>1261</v>
      </c>
      <c r="J33" s="1" t="s">
        <v>294</v>
      </c>
      <c r="K33" s="2">
        <v>38739</v>
      </c>
      <c r="L33" s="2">
        <v>38915</v>
      </c>
      <c r="M33" s="1">
        <f>IF(Merge2[[#This Row],[Current_Status]]="DELIVERED",DATEDIF(Merge2[[#This Row],[Sent_date]],Merge2[[#This Row],[Delivery_date]],"D"),0)</f>
        <v>176</v>
      </c>
      <c r="N33">
        <f>YEAR(Merge2[[#This Row],[Sent_date]])</f>
        <v>2006</v>
      </c>
      <c r="O33" t="e">
        <f t="shared" si="0"/>
        <v>#NAME?</v>
      </c>
    </row>
    <row r="34" spans="1:15" x14ac:dyDescent="0.25">
      <c r="A34" s="1">
        <v>493</v>
      </c>
      <c r="B34" s="1">
        <v>2241</v>
      </c>
      <c r="C34" s="1" t="s">
        <v>249</v>
      </c>
      <c r="D34" s="1" t="s">
        <v>238</v>
      </c>
      <c r="E34" s="1" t="s">
        <v>239</v>
      </c>
      <c r="F34" s="1">
        <v>314</v>
      </c>
      <c r="G34" s="1">
        <v>566</v>
      </c>
      <c r="H34" s="1" t="s">
        <v>1262</v>
      </c>
      <c r="I34" s="1" t="s">
        <v>1263</v>
      </c>
      <c r="J34" s="1" t="s">
        <v>295</v>
      </c>
      <c r="K34" s="2">
        <v>34931</v>
      </c>
      <c r="L34" s="2"/>
      <c r="M34" s="1">
        <f>IF(Merge2[[#This Row],[Current_Status]]="DELIVERED",DATEDIF(Merge2[[#This Row],[Sent_date]],Merge2[[#This Row],[Delivery_date]],"D"),0)</f>
        <v>0</v>
      </c>
      <c r="N34">
        <f>YEAR(Merge2[[#This Row],[Sent_date]])</f>
        <v>1995</v>
      </c>
      <c r="O34" t="e">
        <f t="shared" ref="O34:O65" si="1">count</f>
        <v>#NAME?</v>
      </c>
    </row>
    <row r="35" spans="1:15" hidden="1" x14ac:dyDescent="0.25">
      <c r="A35" s="1"/>
      <c r="B35" s="1"/>
      <c r="C35" s="1"/>
      <c r="D35" s="1"/>
      <c r="E35" s="1"/>
      <c r="F35" s="1"/>
      <c r="G35" s="1"/>
      <c r="H35" s="1"/>
      <c r="I35" s="1"/>
      <c r="J35" s="1"/>
      <c r="K35" s="2"/>
      <c r="L35" s="2"/>
      <c r="N35">
        <f>YEAR(Merge2[[#This Row],[Sent_date]])</f>
        <v>1900</v>
      </c>
      <c r="O35" t="e">
        <f t="shared" si="1"/>
        <v>#NAME?</v>
      </c>
    </row>
    <row r="36" spans="1:15" x14ac:dyDescent="0.25">
      <c r="A36" s="1">
        <v>968</v>
      </c>
      <c r="B36" s="1">
        <v>6361</v>
      </c>
      <c r="C36" s="1" t="s">
        <v>255</v>
      </c>
      <c r="D36" s="1" t="s">
        <v>238</v>
      </c>
      <c r="E36" s="1" t="s">
        <v>239</v>
      </c>
      <c r="F36" s="1">
        <v>24</v>
      </c>
      <c r="G36" s="1">
        <v>54</v>
      </c>
      <c r="H36" s="1" t="s">
        <v>1266</v>
      </c>
      <c r="I36" s="1" t="s">
        <v>614</v>
      </c>
      <c r="J36" s="1" t="s">
        <v>294</v>
      </c>
      <c r="K36" s="2">
        <v>33973</v>
      </c>
      <c r="L36" s="2">
        <v>34183</v>
      </c>
      <c r="M36" s="1">
        <f>IF(Merge2[[#This Row],[Current_Status]]="DELIVERED",DATEDIF(Merge2[[#This Row],[Sent_date]],Merge2[[#This Row],[Delivery_date]],"D"),0)</f>
        <v>210</v>
      </c>
      <c r="N36">
        <f>YEAR(Merge2[[#This Row],[Sent_date]])</f>
        <v>1993</v>
      </c>
      <c r="O36" t="e">
        <f t="shared" si="1"/>
        <v>#NAME?</v>
      </c>
    </row>
    <row r="37" spans="1:15" x14ac:dyDescent="0.25">
      <c r="A37" s="1">
        <v>738</v>
      </c>
      <c r="B37" s="1">
        <v>6713</v>
      </c>
      <c r="C37" s="1" t="s">
        <v>252</v>
      </c>
      <c r="D37" s="1" t="s">
        <v>238</v>
      </c>
      <c r="E37" s="1" t="s">
        <v>243</v>
      </c>
      <c r="F37" s="1">
        <v>545</v>
      </c>
      <c r="G37" s="1">
        <v>1044</v>
      </c>
      <c r="H37" s="1" t="s">
        <v>1267</v>
      </c>
      <c r="I37" s="1" t="s">
        <v>1268</v>
      </c>
      <c r="J37" s="1" t="s">
        <v>295</v>
      </c>
      <c r="K37" s="2">
        <v>28387</v>
      </c>
      <c r="L37" s="2"/>
      <c r="M37" s="1">
        <f>IF(Merge2[[#This Row],[Current_Status]]="DELIVERED",DATEDIF(Merge2[[#This Row],[Sent_date]],Merge2[[#This Row],[Delivery_date]],"D"),0)</f>
        <v>0</v>
      </c>
      <c r="N37">
        <f>YEAR(Merge2[[#This Row],[Sent_date]])</f>
        <v>1977</v>
      </c>
      <c r="O37" t="e">
        <f t="shared" si="1"/>
        <v>#NAME?</v>
      </c>
    </row>
    <row r="38" spans="1:15" x14ac:dyDescent="0.25">
      <c r="A38" s="1">
        <v>912</v>
      </c>
      <c r="B38" s="1">
        <v>4283</v>
      </c>
      <c r="C38" s="1" t="s">
        <v>258</v>
      </c>
      <c r="D38" s="1" t="s">
        <v>242</v>
      </c>
      <c r="E38" s="1" t="s">
        <v>239</v>
      </c>
      <c r="F38" s="1">
        <v>505</v>
      </c>
      <c r="G38" s="1">
        <v>1082</v>
      </c>
      <c r="H38" s="1" t="s">
        <v>1269</v>
      </c>
      <c r="I38" s="1" t="s">
        <v>1270</v>
      </c>
      <c r="J38" s="1" t="s">
        <v>295</v>
      </c>
      <c r="K38" s="2">
        <v>43829</v>
      </c>
      <c r="L38" s="2"/>
      <c r="M38" s="1">
        <f>IF(Merge2[[#This Row],[Current_Status]]="DELIVERED",DATEDIF(Merge2[[#This Row],[Sent_date]],Merge2[[#This Row],[Delivery_date]],"D"),0)</f>
        <v>0</v>
      </c>
      <c r="N38">
        <f>YEAR(Merge2[[#This Row],[Sent_date]])</f>
        <v>2019</v>
      </c>
      <c r="O38" t="e">
        <f t="shared" si="1"/>
        <v>#NAME?</v>
      </c>
    </row>
    <row r="39" spans="1:15" x14ac:dyDescent="0.25">
      <c r="A39" s="1">
        <v>782</v>
      </c>
      <c r="B39" s="1">
        <v>9486</v>
      </c>
      <c r="C39" s="1" t="s">
        <v>252</v>
      </c>
      <c r="D39" s="1" t="s">
        <v>242</v>
      </c>
      <c r="E39" s="1" t="s">
        <v>239</v>
      </c>
      <c r="F39" s="1">
        <v>182</v>
      </c>
      <c r="G39" s="1">
        <v>871</v>
      </c>
      <c r="H39" s="1" t="s">
        <v>1271</v>
      </c>
      <c r="I39" s="1" t="s">
        <v>1272</v>
      </c>
      <c r="J39" s="1" t="s">
        <v>294</v>
      </c>
      <c r="K39" s="2">
        <v>37499</v>
      </c>
      <c r="L39" s="2">
        <v>37549</v>
      </c>
      <c r="M39" s="1">
        <f>IF(Merge2[[#This Row],[Current_Status]]="DELIVERED",DATEDIF(Merge2[[#This Row],[Sent_date]],Merge2[[#This Row],[Delivery_date]],"D"),0)</f>
        <v>50</v>
      </c>
      <c r="N39">
        <f>YEAR(Merge2[[#This Row],[Sent_date]])</f>
        <v>2002</v>
      </c>
      <c r="O39" t="e">
        <f t="shared" si="1"/>
        <v>#NAME?</v>
      </c>
    </row>
    <row r="40" spans="1:15" x14ac:dyDescent="0.25">
      <c r="A40" s="1">
        <v>140</v>
      </c>
      <c r="B40" s="1">
        <v>308</v>
      </c>
      <c r="C40" s="1" t="s">
        <v>246</v>
      </c>
      <c r="D40" s="1" t="s">
        <v>242</v>
      </c>
      <c r="E40" s="1" t="s">
        <v>239</v>
      </c>
      <c r="F40" s="1">
        <v>226</v>
      </c>
      <c r="G40" s="1">
        <v>970</v>
      </c>
      <c r="H40" s="1" t="s">
        <v>1273</v>
      </c>
      <c r="I40" s="1" t="s">
        <v>1274</v>
      </c>
      <c r="J40" s="1" t="s">
        <v>294</v>
      </c>
      <c r="K40" s="2">
        <v>38878</v>
      </c>
      <c r="L40" s="2">
        <v>38915</v>
      </c>
      <c r="M40" s="1">
        <f>IF(Merge2[[#This Row],[Current_Status]]="DELIVERED",DATEDIF(Merge2[[#This Row],[Sent_date]],Merge2[[#This Row],[Delivery_date]],"D"),0)</f>
        <v>37</v>
      </c>
      <c r="N40">
        <f>YEAR(Merge2[[#This Row],[Sent_date]])</f>
        <v>2006</v>
      </c>
      <c r="O40" t="e">
        <f t="shared" si="1"/>
        <v>#NAME?</v>
      </c>
    </row>
    <row r="41" spans="1:15" x14ac:dyDescent="0.25">
      <c r="A41" s="1">
        <v>702</v>
      </c>
      <c r="B41" s="1">
        <v>8927</v>
      </c>
      <c r="C41" s="1" t="s">
        <v>249</v>
      </c>
      <c r="D41" s="1" t="s">
        <v>242</v>
      </c>
      <c r="E41" s="1" t="s">
        <v>239</v>
      </c>
      <c r="F41" s="1">
        <v>111</v>
      </c>
      <c r="G41" s="1">
        <v>617</v>
      </c>
      <c r="H41" s="1" t="s">
        <v>1275</v>
      </c>
      <c r="I41" s="1" t="s">
        <v>1276</v>
      </c>
      <c r="J41" s="1" t="s">
        <v>294</v>
      </c>
      <c r="K41" s="2">
        <v>38175</v>
      </c>
      <c r="L41" s="2">
        <v>38311</v>
      </c>
      <c r="M41" s="1">
        <f>IF(Merge2[[#This Row],[Current_Status]]="DELIVERED",DATEDIF(Merge2[[#This Row],[Sent_date]],Merge2[[#This Row],[Delivery_date]],"D"),0)</f>
        <v>136</v>
      </c>
      <c r="N41">
        <f>YEAR(Merge2[[#This Row],[Sent_date]])</f>
        <v>2004</v>
      </c>
      <c r="O41" t="e">
        <f t="shared" si="1"/>
        <v>#NAME?</v>
      </c>
    </row>
    <row r="42" spans="1:15" x14ac:dyDescent="0.25">
      <c r="A42" s="1">
        <v>284</v>
      </c>
      <c r="B42" s="1">
        <v>249</v>
      </c>
      <c r="C42" s="1" t="s">
        <v>264</v>
      </c>
      <c r="D42" s="1" t="s">
        <v>242</v>
      </c>
      <c r="E42" s="1" t="s">
        <v>243</v>
      </c>
      <c r="F42" s="1">
        <v>145</v>
      </c>
      <c r="G42" s="1">
        <v>814</v>
      </c>
      <c r="H42" s="1" t="s">
        <v>1277</v>
      </c>
      <c r="I42" s="1" t="s">
        <v>23</v>
      </c>
      <c r="J42" s="1" t="s">
        <v>294</v>
      </c>
      <c r="K42" s="2">
        <v>29988</v>
      </c>
      <c r="L42" s="2">
        <v>30018</v>
      </c>
      <c r="M42" s="1">
        <f>IF(Merge2[[#This Row],[Current_Status]]="DELIVERED",DATEDIF(Merge2[[#This Row],[Sent_date]],Merge2[[#This Row],[Delivery_date]],"D"),0)</f>
        <v>30</v>
      </c>
      <c r="N42">
        <f>YEAR(Merge2[[#This Row],[Sent_date]])</f>
        <v>1982</v>
      </c>
      <c r="O42" t="e">
        <f t="shared" si="1"/>
        <v>#NAME?</v>
      </c>
    </row>
    <row r="43" spans="1:15" x14ac:dyDescent="0.25">
      <c r="A43" s="1">
        <v>199</v>
      </c>
      <c r="B43" s="1">
        <v>2620</v>
      </c>
      <c r="C43" s="1" t="s">
        <v>252</v>
      </c>
      <c r="D43" s="1" t="s">
        <v>238</v>
      </c>
      <c r="E43" s="1" t="s">
        <v>239</v>
      </c>
      <c r="F43" s="1">
        <v>829</v>
      </c>
      <c r="G43" s="1">
        <v>1145</v>
      </c>
      <c r="H43" s="1" t="s">
        <v>1278</v>
      </c>
      <c r="I43" s="1" t="s">
        <v>1279</v>
      </c>
      <c r="J43" s="1" t="s">
        <v>295</v>
      </c>
      <c r="K43" s="2">
        <v>39290</v>
      </c>
      <c r="L43" s="2"/>
      <c r="M43" s="1">
        <f>IF(Merge2[[#This Row],[Current_Status]]="DELIVERED",DATEDIF(Merge2[[#This Row],[Sent_date]],Merge2[[#This Row],[Delivery_date]],"D"),0)</f>
        <v>0</v>
      </c>
      <c r="N43">
        <f>YEAR(Merge2[[#This Row],[Sent_date]])</f>
        <v>2007</v>
      </c>
      <c r="O43" t="e">
        <f t="shared" si="1"/>
        <v>#NAME?</v>
      </c>
    </row>
    <row r="44" spans="1:15" x14ac:dyDescent="0.25">
      <c r="A44" s="1">
        <v>228</v>
      </c>
      <c r="B44" s="1">
        <v>1164</v>
      </c>
      <c r="C44" s="1" t="s">
        <v>252</v>
      </c>
      <c r="D44" s="1" t="s">
        <v>238</v>
      </c>
      <c r="E44" s="1" t="s">
        <v>239</v>
      </c>
      <c r="F44" s="1">
        <v>269</v>
      </c>
      <c r="G44" s="1">
        <v>902</v>
      </c>
      <c r="H44" s="1" t="s">
        <v>23</v>
      </c>
      <c r="I44" s="1" t="s">
        <v>1280</v>
      </c>
      <c r="J44" s="1" t="s">
        <v>294</v>
      </c>
      <c r="K44" s="2">
        <v>34423</v>
      </c>
      <c r="L44" s="2">
        <v>34433</v>
      </c>
      <c r="M44" s="1">
        <f>IF(Merge2[[#This Row],[Current_Status]]="DELIVERED",DATEDIF(Merge2[[#This Row],[Sent_date]],Merge2[[#This Row],[Delivery_date]],"D"),0)</f>
        <v>10</v>
      </c>
      <c r="N44">
        <f>YEAR(Merge2[[#This Row],[Sent_date]])</f>
        <v>1994</v>
      </c>
      <c r="O44" t="e">
        <f t="shared" si="1"/>
        <v>#NAME?</v>
      </c>
    </row>
    <row r="45" spans="1:15" x14ac:dyDescent="0.25">
      <c r="A45" s="1">
        <v>908</v>
      </c>
      <c r="B45" s="1">
        <v>4711</v>
      </c>
      <c r="C45" s="1" t="s">
        <v>264</v>
      </c>
      <c r="D45" s="1" t="s">
        <v>242</v>
      </c>
      <c r="E45" s="1" t="s">
        <v>239</v>
      </c>
      <c r="F45" s="1">
        <v>660</v>
      </c>
      <c r="G45" s="1">
        <v>1470</v>
      </c>
      <c r="H45" s="1" t="s">
        <v>1281</v>
      </c>
      <c r="I45" s="1" t="s">
        <v>1282</v>
      </c>
      <c r="J45" s="1" t="s">
        <v>295</v>
      </c>
      <c r="K45" s="2">
        <v>36188</v>
      </c>
      <c r="L45" s="2"/>
      <c r="M45" s="1">
        <f>IF(Merge2[[#This Row],[Current_Status]]="DELIVERED",DATEDIF(Merge2[[#This Row],[Sent_date]],Merge2[[#This Row],[Delivery_date]],"D"),0)</f>
        <v>0</v>
      </c>
      <c r="N45">
        <f>YEAR(Merge2[[#This Row],[Sent_date]])</f>
        <v>1999</v>
      </c>
      <c r="O45" t="e">
        <f t="shared" si="1"/>
        <v>#NAME?</v>
      </c>
    </row>
    <row r="46" spans="1:15" x14ac:dyDescent="0.25">
      <c r="A46" s="1">
        <v>594</v>
      </c>
      <c r="B46" s="1">
        <v>4053</v>
      </c>
      <c r="C46" s="1" t="s">
        <v>249</v>
      </c>
      <c r="D46" s="1" t="s">
        <v>238</v>
      </c>
      <c r="E46" s="1" t="s">
        <v>239</v>
      </c>
      <c r="F46" s="1">
        <v>484</v>
      </c>
      <c r="G46" s="1">
        <v>568</v>
      </c>
      <c r="H46" s="1" t="s">
        <v>159</v>
      </c>
      <c r="I46" s="1" t="s">
        <v>1283</v>
      </c>
      <c r="J46" s="1" t="s">
        <v>295</v>
      </c>
      <c r="K46" s="2">
        <v>38066</v>
      </c>
      <c r="L46" s="2"/>
      <c r="M46" s="1">
        <f>IF(Merge2[[#This Row],[Current_Status]]="DELIVERED",DATEDIF(Merge2[[#This Row],[Sent_date]],Merge2[[#This Row],[Delivery_date]],"D"),0)</f>
        <v>0</v>
      </c>
      <c r="N46">
        <f>YEAR(Merge2[[#This Row],[Sent_date]])</f>
        <v>2004</v>
      </c>
      <c r="O46" t="e">
        <f t="shared" si="1"/>
        <v>#NAME?</v>
      </c>
    </row>
    <row r="47" spans="1:15" x14ac:dyDescent="0.25">
      <c r="A47" s="1">
        <v>542</v>
      </c>
      <c r="B47" s="1">
        <v>4272</v>
      </c>
      <c r="C47" s="1" t="s">
        <v>255</v>
      </c>
      <c r="D47" s="1" t="s">
        <v>242</v>
      </c>
      <c r="E47" s="1" t="s">
        <v>239</v>
      </c>
      <c r="F47" s="1">
        <v>100</v>
      </c>
      <c r="G47" s="1">
        <v>487</v>
      </c>
      <c r="H47" s="1" t="s">
        <v>734</v>
      </c>
      <c r="I47" s="1" t="s">
        <v>1284</v>
      </c>
      <c r="J47" s="1" t="s">
        <v>295</v>
      </c>
      <c r="K47" s="2">
        <v>31551</v>
      </c>
      <c r="L47" s="2"/>
      <c r="M47" s="1">
        <f>IF(Merge2[[#This Row],[Current_Status]]="DELIVERED",DATEDIF(Merge2[[#This Row],[Sent_date]],Merge2[[#This Row],[Delivery_date]],"D"),0)</f>
        <v>0</v>
      </c>
      <c r="N47">
        <f>YEAR(Merge2[[#This Row],[Sent_date]])</f>
        <v>1986</v>
      </c>
      <c r="O47" t="e">
        <f t="shared" si="1"/>
        <v>#NAME?</v>
      </c>
    </row>
    <row r="48" spans="1:15" x14ac:dyDescent="0.25">
      <c r="A48" s="1">
        <v>586</v>
      </c>
      <c r="B48" s="1">
        <v>7005</v>
      </c>
      <c r="C48" s="1" t="s">
        <v>280</v>
      </c>
      <c r="D48" s="1" t="s">
        <v>238</v>
      </c>
      <c r="E48" s="1" t="s">
        <v>243</v>
      </c>
      <c r="F48" s="1">
        <v>711</v>
      </c>
      <c r="G48" s="1">
        <v>1197</v>
      </c>
      <c r="H48" s="1" t="s">
        <v>1285</v>
      </c>
      <c r="I48" s="1" t="s">
        <v>1286</v>
      </c>
      <c r="J48" s="1" t="s">
        <v>295</v>
      </c>
      <c r="K48" s="2">
        <v>28192</v>
      </c>
      <c r="L48" s="2"/>
      <c r="M48" s="1">
        <f>IF(Merge2[[#This Row],[Current_Status]]="DELIVERED",DATEDIF(Merge2[[#This Row],[Sent_date]],Merge2[[#This Row],[Delivery_date]],"D"),0)</f>
        <v>0</v>
      </c>
      <c r="N48">
        <f>YEAR(Merge2[[#This Row],[Sent_date]])</f>
        <v>1977</v>
      </c>
      <c r="O48" t="e">
        <f t="shared" si="1"/>
        <v>#NAME?</v>
      </c>
    </row>
    <row r="49" spans="1:15" x14ac:dyDescent="0.25">
      <c r="A49" s="1">
        <v>636</v>
      </c>
      <c r="B49" s="1">
        <v>2308</v>
      </c>
      <c r="C49" s="1" t="s">
        <v>249</v>
      </c>
      <c r="D49" s="1" t="s">
        <v>242</v>
      </c>
      <c r="E49" s="1" t="s">
        <v>239</v>
      </c>
      <c r="F49" s="1">
        <v>325</v>
      </c>
      <c r="G49" s="1">
        <v>994</v>
      </c>
      <c r="H49" s="1" t="s">
        <v>1287</v>
      </c>
      <c r="I49" s="1" t="s">
        <v>1288</v>
      </c>
      <c r="J49" s="1" t="s">
        <v>294</v>
      </c>
      <c r="K49" s="2">
        <v>39502</v>
      </c>
      <c r="L49" s="2">
        <v>39669</v>
      </c>
      <c r="M49" s="1">
        <f>IF(Merge2[[#This Row],[Current_Status]]="DELIVERED",DATEDIF(Merge2[[#This Row],[Sent_date]],Merge2[[#This Row],[Delivery_date]],"D"),0)</f>
        <v>167</v>
      </c>
      <c r="N49">
        <f>YEAR(Merge2[[#This Row],[Sent_date]])</f>
        <v>2008</v>
      </c>
      <c r="O49" t="e">
        <f t="shared" si="1"/>
        <v>#NAME?</v>
      </c>
    </row>
    <row r="50" spans="1:15" x14ac:dyDescent="0.25">
      <c r="A50" s="1">
        <v>581</v>
      </c>
      <c r="B50" s="1">
        <v>5150</v>
      </c>
      <c r="C50" s="1" t="s">
        <v>267</v>
      </c>
      <c r="D50" s="1" t="s">
        <v>238</v>
      </c>
      <c r="E50" s="1" t="s">
        <v>239</v>
      </c>
      <c r="F50" s="1">
        <v>209</v>
      </c>
      <c r="G50" s="1">
        <v>933</v>
      </c>
      <c r="H50" s="1" t="s">
        <v>1289</v>
      </c>
      <c r="I50" s="1" t="s">
        <v>1290</v>
      </c>
      <c r="J50" s="1" t="s">
        <v>295</v>
      </c>
      <c r="K50" s="2">
        <v>43063</v>
      </c>
      <c r="L50" s="2"/>
      <c r="M50" s="1">
        <f>IF(Merge2[[#This Row],[Current_Status]]="DELIVERED",DATEDIF(Merge2[[#This Row],[Sent_date]],Merge2[[#This Row],[Delivery_date]],"D"),0)</f>
        <v>0</v>
      </c>
      <c r="N50">
        <f>YEAR(Merge2[[#This Row],[Sent_date]])</f>
        <v>2017</v>
      </c>
      <c r="O50" t="e">
        <f t="shared" si="1"/>
        <v>#NAME?</v>
      </c>
    </row>
    <row r="51" spans="1:15" x14ac:dyDescent="0.25">
      <c r="A51" s="1">
        <v>336</v>
      </c>
      <c r="B51" s="1">
        <v>693</v>
      </c>
      <c r="C51" s="1" t="s">
        <v>280</v>
      </c>
      <c r="D51" s="1" t="s">
        <v>242</v>
      </c>
      <c r="E51" s="1" t="s">
        <v>243</v>
      </c>
      <c r="F51" s="1">
        <v>996</v>
      </c>
      <c r="G51" s="1">
        <v>1168</v>
      </c>
      <c r="H51" s="1" t="s">
        <v>23</v>
      </c>
      <c r="I51" s="1" t="s">
        <v>1291</v>
      </c>
      <c r="J51" s="1" t="s">
        <v>295</v>
      </c>
      <c r="K51" s="2">
        <v>26581</v>
      </c>
      <c r="L51" s="2"/>
      <c r="M51" s="1">
        <f>IF(Merge2[[#This Row],[Current_Status]]="DELIVERED",DATEDIF(Merge2[[#This Row],[Sent_date]],Merge2[[#This Row],[Delivery_date]],"D"),0)</f>
        <v>0</v>
      </c>
      <c r="N51">
        <f>YEAR(Merge2[[#This Row],[Sent_date]])</f>
        <v>1972</v>
      </c>
      <c r="O51" t="e">
        <f t="shared" si="1"/>
        <v>#NAME?</v>
      </c>
    </row>
    <row r="52" spans="1:15" x14ac:dyDescent="0.25">
      <c r="A52" s="1">
        <v>504</v>
      </c>
      <c r="B52" s="1">
        <v>9598</v>
      </c>
      <c r="C52" s="1" t="s">
        <v>246</v>
      </c>
      <c r="D52" s="1" t="s">
        <v>242</v>
      </c>
      <c r="E52" s="1" t="s">
        <v>239</v>
      </c>
      <c r="F52" s="1">
        <v>420</v>
      </c>
      <c r="G52" s="1">
        <v>561</v>
      </c>
      <c r="H52" s="1" t="s">
        <v>1292</v>
      </c>
      <c r="I52" s="1" t="s">
        <v>1293</v>
      </c>
      <c r="J52" s="1" t="s">
        <v>294</v>
      </c>
      <c r="K52" s="2">
        <v>30143</v>
      </c>
      <c r="L52" s="2">
        <v>30239</v>
      </c>
      <c r="M52" s="1">
        <f>IF(Merge2[[#This Row],[Current_Status]]="DELIVERED",DATEDIF(Merge2[[#This Row],[Sent_date]],Merge2[[#This Row],[Delivery_date]],"D"),0)</f>
        <v>96</v>
      </c>
      <c r="N52">
        <f>YEAR(Merge2[[#This Row],[Sent_date]])</f>
        <v>1982</v>
      </c>
      <c r="O52" t="e">
        <f t="shared" si="1"/>
        <v>#NAME?</v>
      </c>
    </row>
    <row r="53" spans="1:15" x14ac:dyDescent="0.25">
      <c r="A53" s="1">
        <v>346</v>
      </c>
      <c r="B53" s="1">
        <v>8103</v>
      </c>
      <c r="C53" s="1" t="s">
        <v>261</v>
      </c>
      <c r="D53" s="1" t="s">
        <v>242</v>
      </c>
      <c r="E53" s="1" t="s">
        <v>243</v>
      </c>
      <c r="F53" s="1">
        <v>182</v>
      </c>
      <c r="G53" s="1">
        <v>850</v>
      </c>
      <c r="H53" s="1" t="s">
        <v>1294</v>
      </c>
      <c r="I53" s="1" t="s">
        <v>1295</v>
      </c>
      <c r="J53" s="1" t="s">
        <v>294</v>
      </c>
      <c r="K53" s="2">
        <v>39238</v>
      </c>
      <c r="L53" s="2">
        <v>39275</v>
      </c>
      <c r="M53" s="1">
        <f>IF(Merge2[[#This Row],[Current_Status]]="DELIVERED",DATEDIF(Merge2[[#This Row],[Sent_date]],Merge2[[#This Row],[Delivery_date]],"D"),0)</f>
        <v>37</v>
      </c>
      <c r="N53">
        <f>YEAR(Merge2[[#This Row],[Sent_date]])</f>
        <v>2007</v>
      </c>
      <c r="O53" t="e">
        <f t="shared" si="1"/>
        <v>#NAME?</v>
      </c>
    </row>
    <row r="54" spans="1:15" x14ac:dyDescent="0.25">
      <c r="A54" s="1">
        <v>135</v>
      </c>
      <c r="B54" s="1">
        <v>8894</v>
      </c>
      <c r="C54" s="1" t="s">
        <v>280</v>
      </c>
      <c r="D54" s="1" t="s">
        <v>238</v>
      </c>
      <c r="E54" s="1" t="s">
        <v>243</v>
      </c>
      <c r="F54" s="1">
        <v>901</v>
      </c>
      <c r="G54" s="1">
        <v>1393</v>
      </c>
      <c r="H54" s="1" t="s">
        <v>1296</v>
      </c>
      <c r="I54" s="1" t="s">
        <v>1297</v>
      </c>
      <c r="J54" s="1" t="s">
        <v>295</v>
      </c>
      <c r="K54" s="2">
        <v>38240</v>
      </c>
      <c r="L54" s="2"/>
      <c r="M54" s="1">
        <f>IF(Merge2[[#This Row],[Current_Status]]="DELIVERED",DATEDIF(Merge2[[#This Row],[Sent_date]],Merge2[[#This Row],[Delivery_date]],"D"),0)</f>
        <v>0</v>
      </c>
      <c r="N54">
        <f>YEAR(Merge2[[#This Row],[Sent_date]])</f>
        <v>2004</v>
      </c>
      <c r="O54" t="e">
        <f t="shared" si="1"/>
        <v>#NAME?</v>
      </c>
    </row>
    <row r="55" spans="1:15" x14ac:dyDescent="0.25">
      <c r="A55" s="1">
        <v>822</v>
      </c>
      <c r="B55" s="1">
        <v>114</v>
      </c>
      <c r="C55" s="1" t="s">
        <v>280</v>
      </c>
      <c r="D55" s="1" t="s">
        <v>242</v>
      </c>
      <c r="E55" s="1" t="s">
        <v>239</v>
      </c>
      <c r="F55" s="1">
        <v>88</v>
      </c>
      <c r="G55" s="1">
        <v>426</v>
      </c>
      <c r="H55" s="1" t="s">
        <v>1298</v>
      </c>
      <c r="I55" s="1" t="s">
        <v>1299</v>
      </c>
      <c r="J55" s="1" t="s">
        <v>294</v>
      </c>
      <c r="K55" s="2">
        <v>33419</v>
      </c>
      <c r="L55" s="2">
        <v>33434</v>
      </c>
      <c r="M55" s="1">
        <f>IF(Merge2[[#This Row],[Current_Status]]="DELIVERED",DATEDIF(Merge2[[#This Row],[Sent_date]],Merge2[[#This Row],[Delivery_date]],"D"),0)</f>
        <v>15</v>
      </c>
      <c r="N55">
        <f>YEAR(Merge2[[#This Row],[Sent_date]])</f>
        <v>1991</v>
      </c>
      <c r="O55" t="e">
        <f t="shared" si="1"/>
        <v>#NAME?</v>
      </c>
    </row>
    <row r="56" spans="1:15" x14ac:dyDescent="0.25">
      <c r="A56" s="1">
        <v>95</v>
      </c>
      <c r="B56" s="1">
        <v>6546</v>
      </c>
      <c r="C56" s="1" t="s">
        <v>252</v>
      </c>
      <c r="D56" s="1" t="s">
        <v>238</v>
      </c>
      <c r="E56" s="1" t="s">
        <v>239</v>
      </c>
      <c r="F56" s="1">
        <v>660</v>
      </c>
      <c r="G56" s="1">
        <v>1208</v>
      </c>
      <c r="H56" s="1" t="s">
        <v>1300</v>
      </c>
      <c r="I56" s="1" t="s">
        <v>1301</v>
      </c>
      <c r="J56" s="1" t="s">
        <v>295</v>
      </c>
      <c r="K56" s="2">
        <v>41375</v>
      </c>
      <c r="L56" s="2"/>
      <c r="M56" s="1">
        <f>IF(Merge2[[#This Row],[Current_Status]]="DELIVERED",DATEDIF(Merge2[[#This Row],[Sent_date]],Merge2[[#This Row],[Delivery_date]],"D"),0)</f>
        <v>0</v>
      </c>
      <c r="N56">
        <f>YEAR(Merge2[[#This Row],[Sent_date]])</f>
        <v>2013</v>
      </c>
      <c r="O56" t="e">
        <f t="shared" si="1"/>
        <v>#NAME?</v>
      </c>
    </row>
    <row r="57" spans="1:15" x14ac:dyDescent="0.25">
      <c r="A57" s="1">
        <v>597</v>
      </c>
      <c r="B57" s="1">
        <v>3571</v>
      </c>
      <c r="C57" s="1" t="s">
        <v>246</v>
      </c>
      <c r="D57" s="1" t="s">
        <v>238</v>
      </c>
      <c r="E57" s="1" t="s">
        <v>239</v>
      </c>
      <c r="F57" s="1">
        <v>267</v>
      </c>
      <c r="G57" s="1">
        <v>925</v>
      </c>
      <c r="H57" s="1" t="s">
        <v>1302</v>
      </c>
      <c r="I57" s="1" t="s">
        <v>1303</v>
      </c>
      <c r="J57" s="1" t="s">
        <v>295</v>
      </c>
      <c r="K57" s="2">
        <v>40385</v>
      </c>
      <c r="L57" s="2"/>
      <c r="M57" s="1">
        <f>IF(Merge2[[#This Row],[Current_Status]]="DELIVERED",DATEDIF(Merge2[[#This Row],[Sent_date]],Merge2[[#This Row],[Delivery_date]],"D"),0)</f>
        <v>0</v>
      </c>
      <c r="N57">
        <f>YEAR(Merge2[[#This Row],[Sent_date]])</f>
        <v>2010</v>
      </c>
      <c r="O57" t="e">
        <f t="shared" si="1"/>
        <v>#NAME?</v>
      </c>
    </row>
    <row r="58" spans="1:15" x14ac:dyDescent="0.25">
      <c r="A58" s="1">
        <v>340</v>
      </c>
      <c r="B58" s="1">
        <v>7316</v>
      </c>
      <c r="C58" s="1" t="s">
        <v>258</v>
      </c>
      <c r="D58" s="1" t="s">
        <v>242</v>
      </c>
      <c r="E58" s="1" t="s">
        <v>243</v>
      </c>
      <c r="F58" s="1">
        <v>905</v>
      </c>
      <c r="G58" s="1">
        <v>1392</v>
      </c>
      <c r="H58" s="1" t="s">
        <v>1304</v>
      </c>
      <c r="I58" s="1" t="s">
        <v>1305</v>
      </c>
      <c r="J58" s="1" t="s">
        <v>295</v>
      </c>
      <c r="K58" s="2">
        <v>29893</v>
      </c>
      <c r="L58" s="2"/>
      <c r="M58" s="1">
        <f>IF(Merge2[[#This Row],[Current_Status]]="DELIVERED",DATEDIF(Merge2[[#This Row],[Sent_date]],Merge2[[#This Row],[Delivery_date]],"D"),0)</f>
        <v>0</v>
      </c>
      <c r="N58">
        <f>YEAR(Merge2[[#This Row],[Sent_date]])</f>
        <v>1981</v>
      </c>
      <c r="O58" t="e">
        <f t="shared" si="1"/>
        <v>#NAME?</v>
      </c>
    </row>
    <row r="59" spans="1:15" x14ac:dyDescent="0.25">
      <c r="A59" s="1">
        <v>905</v>
      </c>
      <c r="B59" s="1">
        <v>2478</v>
      </c>
      <c r="C59" s="1" t="s">
        <v>246</v>
      </c>
      <c r="D59" s="1" t="s">
        <v>238</v>
      </c>
      <c r="E59" s="1" t="s">
        <v>243</v>
      </c>
      <c r="F59" s="1">
        <v>799</v>
      </c>
      <c r="G59" s="1">
        <v>1425</v>
      </c>
      <c r="H59" s="1" t="s">
        <v>1306</v>
      </c>
      <c r="I59" s="1" t="s">
        <v>1307</v>
      </c>
      <c r="J59" s="1" t="s">
        <v>294</v>
      </c>
      <c r="K59" s="2">
        <v>30417</v>
      </c>
      <c r="L59" s="2">
        <v>30589</v>
      </c>
      <c r="M59" s="1">
        <f>IF(Merge2[[#This Row],[Current_Status]]="DELIVERED",DATEDIF(Merge2[[#This Row],[Sent_date]],Merge2[[#This Row],[Delivery_date]],"D"),0)</f>
        <v>172</v>
      </c>
      <c r="N59">
        <f>YEAR(Merge2[[#This Row],[Sent_date]])</f>
        <v>1983</v>
      </c>
      <c r="O59" t="e">
        <f t="shared" si="1"/>
        <v>#NAME?</v>
      </c>
    </row>
    <row r="60" spans="1:15" x14ac:dyDescent="0.25">
      <c r="A60" s="1">
        <v>250</v>
      </c>
      <c r="B60" s="1">
        <v>1215</v>
      </c>
      <c r="C60" s="1" t="s">
        <v>280</v>
      </c>
      <c r="D60" s="1" t="s">
        <v>242</v>
      </c>
      <c r="E60" s="1" t="s">
        <v>243</v>
      </c>
      <c r="F60" s="1">
        <v>773</v>
      </c>
      <c r="G60" s="1">
        <v>1225</v>
      </c>
      <c r="H60" s="1" t="s">
        <v>1020</v>
      </c>
      <c r="I60" s="1" t="s">
        <v>855</v>
      </c>
      <c r="J60" s="1" t="s">
        <v>294</v>
      </c>
      <c r="K60" s="2">
        <v>38978</v>
      </c>
      <c r="L60" s="2">
        <v>39012</v>
      </c>
      <c r="M60" s="1">
        <f>IF(Merge2[[#This Row],[Current_Status]]="DELIVERED",DATEDIF(Merge2[[#This Row],[Sent_date]],Merge2[[#This Row],[Delivery_date]],"D"),0)</f>
        <v>34</v>
      </c>
      <c r="N60">
        <f>YEAR(Merge2[[#This Row],[Sent_date]])</f>
        <v>2006</v>
      </c>
      <c r="O60" t="e">
        <f t="shared" si="1"/>
        <v>#NAME?</v>
      </c>
    </row>
    <row r="61" spans="1:15" x14ac:dyDescent="0.25">
      <c r="A61" s="1">
        <v>400</v>
      </c>
      <c r="B61" s="1">
        <v>5402</v>
      </c>
      <c r="C61" s="1" t="s">
        <v>246</v>
      </c>
      <c r="D61" s="1" t="s">
        <v>238</v>
      </c>
      <c r="E61" s="1" t="s">
        <v>243</v>
      </c>
      <c r="F61" s="1">
        <v>78</v>
      </c>
      <c r="G61" s="1">
        <v>403</v>
      </c>
      <c r="H61" s="1" t="s">
        <v>1308</v>
      </c>
      <c r="I61" s="1" t="s">
        <v>1309</v>
      </c>
      <c r="J61" s="1" t="s">
        <v>295</v>
      </c>
      <c r="K61" s="2">
        <v>37628</v>
      </c>
      <c r="L61" s="2"/>
      <c r="M61" s="1">
        <f>IF(Merge2[[#This Row],[Current_Status]]="DELIVERED",DATEDIF(Merge2[[#This Row],[Sent_date]],Merge2[[#This Row],[Delivery_date]],"D"),0)</f>
        <v>0</v>
      </c>
      <c r="N61">
        <f>YEAR(Merge2[[#This Row],[Sent_date]])</f>
        <v>2003</v>
      </c>
      <c r="O61" t="e">
        <f t="shared" si="1"/>
        <v>#NAME?</v>
      </c>
    </row>
    <row r="62" spans="1:15" x14ac:dyDescent="0.25">
      <c r="A62" s="1">
        <v>877</v>
      </c>
      <c r="B62" s="1">
        <v>1647</v>
      </c>
      <c r="C62" s="1" t="s">
        <v>261</v>
      </c>
      <c r="D62" s="1" t="s">
        <v>238</v>
      </c>
      <c r="E62" s="1" t="s">
        <v>243</v>
      </c>
      <c r="F62" s="1">
        <v>791</v>
      </c>
      <c r="G62" s="1">
        <v>1169</v>
      </c>
      <c r="H62" s="1" t="s">
        <v>1310</v>
      </c>
      <c r="I62" s="1" t="s">
        <v>1311</v>
      </c>
      <c r="J62" s="1" t="s">
        <v>294</v>
      </c>
      <c r="K62" s="2">
        <v>36550</v>
      </c>
      <c r="L62" s="2">
        <v>36607</v>
      </c>
      <c r="M62" s="1">
        <f>IF(Merge2[[#This Row],[Current_Status]]="DELIVERED",DATEDIF(Merge2[[#This Row],[Sent_date]],Merge2[[#This Row],[Delivery_date]],"D"),0)</f>
        <v>57</v>
      </c>
      <c r="N62">
        <f>YEAR(Merge2[[#This Row],[Sent_date]])</f>
        <v>2000</v>
      </c>
      <c r="O62" t="e">
        <f t="shared" si="1"/>
        <v>#NAME?</v>
      </c>
    </row>
    <row r="63" spans="1:15" x14ac:dyDescent="0.25">
      <c r="A63" s="1">
        <v>97</v>
      </c>
      <c r="B63" s="1">
        <v>9423</v>
      </c>
      <c r="C63" s="1" t="s">
        <v>280</v>
      </c>
      <c r="D63" s="1" t="s">
        <v>238</v>
      </c>
      <c r="E63" s="1" t="s">
        <v>243</v>
      </c>
      <c r="F63" s="1">
        <v>603</v>
      </c>
      <c r="G63" s="1">
        <v>1167</v>
      </c>
      <c r="H63" s="1" t="s">
        <v>1312</v>
      </c>
      <c r="I63" s="1" t="s">
        <v>262</v>
      </c>
      <c r="J63" s="1" t="s">
        <v>295</v>
      </c>
      <c r="K63" s="2">
        <v>40688</v>
      </c>
      <c r="L63" s="2"/>
      <c r="M63" s="1">
        <f>IF(Merge2[[#This Row],[Current_Status]]="DELIVERED",DATEDIF(Merge2[[#This Row],[Sent_date]],Merge2[[#This Row],[Delivery_date]],"D"),0)</f>
        <v>0</v>
      </c>
      <c r="N63">
        <f>YEAR(Merge2[[#This Row],[Sent_date]])</f>
        <v>2011</v>
      </c>
      <c r="O63" t="e">
        <f t="shared" si="1"/>
        <v>#NAME?</v>
      </c>
    </row>
    <row r="64" spans="1:15" x14ac:dyDescent="0.25">
      <c r="A64" s="1">
        <v>12</v>
      </c>
      <c r="B64" s="1">
        <v>6404</v>
      </c>
      <c r="C64" s="1" t="s">
        <v>280</v>
      </c>
      <c r="D64" s="1" t="s">
        <v>238</v>
      </c>
      <c r="E64" s="1" t="s">
        <v>239</v>
      </c>
      <c r="F64" s="1">
        <v>360</v>
      </c>
      <c r="G64" s="1">
        <v>565</v>
      </c>
      <c r="H64" s="1" t="s">
        <v>1313</v>
      </c>
      <c r="I64" s="1" t="s">
        <v>1314</v>
      </c>
      <c r="J64" s="1" t="s">
        <v>295</v>
      </c>
      <c r="K64" s="2">
        <v>36695</v>
      </c>
      <c r="L64" s="2"/>
      <c r="M64" s="1">
        <f>IF(Merge2[[#This Row],[Current_Status]]="DELIVERED",DATEDIF(Merge2[[#This Row],[Sent_date]],Merge2[[#This Row],[Delivery_date]],"D"),0)</f>
        <v>0</v>
      </c>
      <c r="N64">
        <f>YEAR(Merge2[[#This Row],[Sent_date]])</f>
        <v>2000</v>
      </c>
      <c r="O64" t="e">
        <f t="shared" si="1"/>
        <v>#NAME?</v>
      </c>
    </row>
    <row r="65" spans="1:15" x14ac:dyDescent="0.25">
      <c r="A65" s="1">
        <v>353</v>
      </c>
      <c r="B65" s="1">
        <v>6767</v>
      </c>
      <c r="C65" s="1" t="s">
        <v>258</v>
      </c>
      <c r="D65" s="1" t="s">
        <v>238</v>
      </c>
      <c r="E65" s="1" t="s">
        <v>243</v>
      </c>
      <c r="F65" s="1">
        <v>84</v>
      </c>
      <c r="G65" s="1">
        <v>354</v>
      </c>
      <c r="H65" s="1" t="s">
        <v>1315</v>
      </c>
      <c r="I65" s="1" t="s">
        <v>1316</v>
      </c>
      <c r="J65" s="1" t="s">
        <v>294</v>
      </c>
      <c r="K65" s="2">
        <v>41123</v>
      </c>
      <c r="L65" s="2">
        <v>41186</v>
      </c>
      <c r="M65" s="1">
        <f>IF(Merge2[[#This Row],[Current_Status]]="DELIVERED",DATEDIF(Merge2[[#This Row],[Sent_date]],Merge2[[#This Row],[Delivery_date]],"D"),0)</f>
        <v>63</v>
      </c>
      <c r="N65">
        <f>YEAR(Merge2[[#This Row],[Sent_date]])</f>
        <v>2012</v>
      </c>
      <c r="O65" t="e">
        <f t="shared" si="1"/>
        <v>#NAME?</v>
      </c>
    </row>
    <row r="66" spans="1:15" x14ac:dyDescent="0.25">
      <c r="A66" s="1">
        <v>856</v>
      </c>
      <c r="B66" s="1">
        <v>1278</v>
      </c>
      <c r="C66" s="1" t="s">
        <v>267</v>
      </c>
      <c r="D66" s="1" t="s">
        <v>238</v>
      </c>
      <c r="E66" s="1" t="s">
        <v>239</v>
      </c>
      <c r="F66" s="1">
        <v>880</v>
      </c>
      <c r="G66" s="1">
        <v>1178</v>
      </c>
      <c r="H66" s="1" t="s">
        <v>1317</v>
      </c>
      <c r="I66" s="1" t="s">
        <v>1318</v>
      </c>
      <c r="J66" s="1" t="s">
        <v>294</v>
      </c>
      <c r="K66" s="2">
        <v>28302</v>
      </c>
      <c r="L66" s="2">
        <v>28437</v>
      </c>
      <c r="M66" s="1">
        <f>IF(Merge2[[#This Row],[Current_Status]]="DELIVERED",DATEDIF(Merge2[[#This Row],[Sent_date]],Merge2[[#This Row],[Delivery_date]],"D"),0)</f>
        <v>135</v>
      </c>
      <c r="N66">
        <f>YEAR(Merge2[[#This Row],[Sent_date]])</f>
        <v>1977</v>
      </c>
      <c r="O66" t="e">
        <f t="shared" ref="O66:O97" si="2">count</f>
        <v>#NAME?</v>
      </c>
    </row>
    <row r="67" spans="1:15" x14ac:dyDescent="0.25">
      <c r="A67" s="1">
        <v>1</v>
      </c>
      <c r="B67" s="1">
        <v>1334</v>
      </c>
      <c r="C67" s="1" t="s">
        <v>1245</v>
      </c>
      <c r="D67" s="1" t="s">
        <v>242</v>
      </c>
      <c r="E67" s="1" t="s">
        <v>243</v>
      </c>
      <c r="F67" s="1">
        <v>947</v>
      </c>
      <c r="G67" s="1">
        <v>1385</v>
      </c>
      <c r="H67" s="1" t="s">
        <v>1319</v>
      </c>
      <c r="I67" s="1" t="s">
        <v>1320</v>
      </c>
      <c r="J67" s="1" t="s">
        <v>294</v>
      </c>
      <c r="K67" s="2">
        <v>40222</v>
      </c>
      <c r="L67" s="2">
        <v>40512</v>
      </c>
      <c r="M67" s="1">
        <f>IF(Merge2[[#This Row],[Current_Status]]="DELIVERED",DATEDIF(Merge2[[#This Row],[Sent_date]],Merge2[[#This Row],[Delivery_date]],"D"),0)</f>
        <v>290</v>
      </c>
      <c r="N67">
        <f>YEAR(Merge2[[#This Row],[Sent_date]])</f>
        <v>2010</v>
      </c>
      <c r="O67" t="e">
        <f t="shared" si="2"/>
        <v>#NAME?</v>
      </c>
    </row>
    <row r="68" spans="1:15" hidden="1" x14ac:dyDescent="0.25">
      <c r="A68" s="1"/>
      <c r="B68" s="1"/>
      <c r="C68" s="1"/>
      <c r="D68" s="1"/>
      <c r="E68" s="1"/>
      <c r="F68" s="1"/>
      <c r="G68" s="1"/>
      <c r="H68" s="1"/>
      <c r="I68" s="1"/>
      <c r="J68" s="1"/>
      <c r="K68" s="2"/>
      <c r="L68" s="2"/>
      <c r="N68">
        <f>YEAR(Merge2[[#This Row],[Sent_date]])</f>
        <v>1900</v>
      </c>
      <c r="O68" t="e">
        <f t="shared" si="2"/>
        <v>#NAME?</v>
      </c>
    </row>
    <row r="69" spans="1:15" x14ac:dyDescent="0.25">
      <c r="A69" s="1">
        <v>446</v>
      </c>
      <c r="B69" s="1">
        <v>9858</v>
      </c>
      <c r="C69" s="1" t="s">
        <v>255</v>
      </c>
      <c r="D69" s="1" t="s">
        <v>238</v>
      </c>
      <c r="E69" s="1" t="s">
        <v>243</v>
      </c>
      <c r="F69" s="1">
        <v>931</v>
      </c>
      <c r="G69" s="1">
        <v>1247</v>
      </c>
      <c r="H69" s="1" t="s">
        <v>185</v>
      </c>
      <c r="I69" s="1" t="s">
        <v>1323</v>
      </c>
      <c r="J69" s="1" t="s">
        <v>295</v>
      </c>
      <c r="K69" s="2">
        <v>34084</v>
      </c>
      <c r="L69" s="2"/>
      <c r="M69" s="1">
        <f>IF(Merge2[[#This Row],[Current_Status]]="DELIVERED",DATEDIF(Merge2[[#This Row],[Sent_date]],Merge2[[#This Row],[Delivery_date]],"D"),0)</f>
        <v>0</v>
      </c>
      <c r="N69">
        <f>YEAR(Merge2[[#This Row],[Sent_date]])</f>
        <v>1993</v>
      </c>
      <c r="O69" t="e">
        <f t="shared" si="2"/>
        <v>#NAME?</v>
      </c>
    </row>
    <row r="70" spans="1:15" x14ac:dyDescent="0.25">
      <c r="A70" s="1">
        <v>32</v>
      </c>
      <c r="B70" s="1">
        <v>9636</v>
      </c>
      <c r="C70" s="1" t="s">
        <v>1245</v>
      </c>
      <c r="D70" s="1" t="s">
        <v>238</v>
      </c>
      <c r="E70" s="1" t="s">
        <v>243</v>
      </c>
      <c r="F70" s="1">
        <v>478</v>
      </c>
      <c r="G70" s="1">
        <v>705</v>
      </c>
      <c r="H70" s="1" t="s">
        <v>1324</v>
      </c>
      <c r="I70" s="1" t="s">
        <v>1325</v>
      </c>
      <c r="J70" s="1" t="s">
        <v>295</v>
      </c>
      <c r="K70" s="2">
        <v>38229</v>
      </c>
      <c r="L70" s="2"/>
      <c r="M70" s="1">
        <f>IF(Merge2[[#This Row],[Current_Status]]="DELIVERED",DATEDIF(Merge2[[#This Row],[Sent_date]],Merge2[[#This Row],[Delivery_date]],"D"),0)</f>
        <v>0</v>
      </c>
      <c r="N70">
        <f>YEAR(Merge2[[#This Row],[Sent_date]])</f>
        <v>2004</v>
      </c>
      <c r="O70" t="e">
        <f t="shared" si="2"/>
        <v>#NAME?</v>
      </c>
    </row>
    <row r="71" spans="1:15" x14ac:dyDescent="0.25">
      <c r="A71" s="1">
        <v>420</v>
      </c>
      <c r="B71" s="1">
        <v>9943</v>
      </c>
      <c r="C71" s="1" t="s">
        <v>261</v>
      </c>
      <c r="D71" s="1" t="s">
        <v>238</v>
      </c>
      <c r="E71" s="1" t="s">
        <v>243</v>
      </c>
      <c r="F71" s="1">
        <v>638</v>
      </c>
      <c r="G71" s="1">
        <v>1130</v>
      </c>
      <c r="H71" s="1" t="s">
        <v>1326</v>
      </c>
      <c r="I71" s="1" t="s">
        <v>476</v>
      </c>
      <c r="J71" s="1" t="s">
        <v>295</v>
      </c>
      <c r="K71" s="2">
        <v>32510</v>
      </c>
      <c r="L71" s="2"/>
      <c r="M71" s="1">
        <f>IF(Merge2[[#This Row],[Current_Status]]="DELIVERED",DATEDIF(Merge2[[#This Row],[Sent_date]],Merge2[[#This Row],[Delivery_date]],"D"),0)</f>
        <v>0</v>
      </c>
      <c r="N71">
        <f>YEAR(Merge2[[#This Row],[Sent_date]])</f>
        <v>1989</v>
      </c>
      <c r="O71" t="e">
        <f t="shared" si="2"/>
        <v>#NAME?</v>
      </c>
    </row>
    <row r="72" spans="1:15" x14ac:dyDescent="0.25">
      <c r="A72" s="1">
        <v>708</v>
      </c>
      <c r="B72" s="1">
        <v>1246</v>
      </c>
      <c r="C72" s="1" t="s">
        <v>261</v>
      </c>
      <c r="D72" s="1" t="s">
        <v>238</v>
      </c>
      <c r="E72" s="1" t="s">
        <v>243</v>
      </c>
      <c r="F72" s="1">
        <v>50</v>
      </c>
      <c r="G72" s="1">
        <v>72</v>
      </c>
      <c r="H72" s="1" t="s">
        <v>1327</v>
      </c>
      <c r="I72" s="1" t="s">
        <v>1328</v>
      </c>
      <c r="J72" s="1" t="s">
        <v>294</v>
      </c>
      <c r="K72" s="2">
        <v>43515</v>
      </c>
      <c r="L72" s="2">
        <v>43677</v>
      </c>
      <c r="M72" s="1">
        <f>IF(Merge2[[#This Row],[Current_Status]]="DELIVERED",DATEDIF(Merge2[[#This Row],[Sent_date]],Merge2[[#This Row],[Delivery_date]],"D"),0)</f>
        <v>162</v>
      </c>
      <c r="N72">
        <f>YEAR(Merge2[[#This Row],[Sent_date]])</f>
        <v>2019</v>
      </c>
      <c r="O72" t="e">
        <f t="shared" si="2"/>
        <v>#NAME?</v>
      </c>
    </row>
    <row r="73" spans="1:15" hidden="1" x14ac:dyDescent="0.25">
      <c r="A73" s="1"/>
      <c r="B73" s="1"/>
      <c r="C73" s="1"/>
      <c r="D73" s="1"/>
      <c r="E73" s="1"/>
      <c r="F73" s="1"/>
      <c r="G73" s="1"/>
      <c r="H73" s="1"/>
      <c r="I73" s="1"/>
      <c r="J73" s="1"/>
      <c r="K73" s="2"/>
      <c r="L73" s="2"/>
      <c r="N73">
        <f>YEAR(Merge2[[#This Row],[Sent_date]])</f>
        <v>1900</v>
      </c>
      <c r="O73" t="e">
        <f t="shared" si="2"/>
        <v>#NAME?</v>
      </c>
    </row>
    <row r="74" spans="1:15" x14ac:dyDescent="0.25">
      <c r="A74" s="1">
        <v>595</v>
      </c>
      <c r="B74" s="1">
        <v>3782</v>
      </c>
      <c r="C74" s="1" t="s">
        <v>258</v>
      </c>
      <c r="D74" s="1" t="s">
        <v>242</v>
      </c>
      <c r="E74" s="1" t="s">
        <v>239</v>
      </c>
      <c r="F74" s="1">
        <v>879</v>
      </c>
      <c r="G74" s="1">
        <v>1040</v>
      </c>
      <c r="H74" s="1" t="s">
        <v>1331</v>
      </c>
      <c r="I74" s="1" t="s">
        <v>1332</v>
      </c>
      <c r="J74" s="1" t="s">
        <v>295</v>
      </c>
      <c r="K74" s="2">
        <v>37751</v>
      </c>
      <c r="L74" s="2"/>
      <c r="M74" s="1">
        <f>IF(Merge2[[#This Row],[Current_Status]]="DELIVERED",DATEDIF(Merge2[[#This Row],[Sent_date]],Merge2[[#This Row],[Delivery_date]],"D"),0)</f>
        <v>0</v>
      </c>
      <c r="N74">
        <f>YEAR(Merge2[[#This Row],[Sent_date]])</f>
        <v>2003</v>
      </c>
      <c r="O74" t="e">
        <f t="shared" si="2"/>
        <v>#NAME?</v>
      </c>
    </row>
    <row r="75" spans="1:15" x14ac:dyDescent="0.25">
      <c r="A75" s="1">
        <v>211</v>
      </c>
      <c r="B75" s="1">
        <v>6225</v>
      </c>
      <c r="C75" s="1" t="s">
        <v>252</v>
      </c>
      <c r="D75" s="1" t="s">
        <v>238</v>
      </c>
      <c r="E75" s="1" t="s">
        <v>243</v>
      </c>
      <c r="F75" s="1">
        <v>912</v>
      </c>
      <c r="G75" s="1">
        <v>1220</v>
      </c>
      <c r="H75" s="1" t="s">
        <v>1333</v>
      </c>
      <c r="I75" s="1" t="s">
        <v>1334</v>
      </c>
      <c r="J75" s="1" t="s">
        <v>294</v>
      </c>
      <c r="K75" s="2">
        <v>38793</v>
      </c>
      <c r="L75" s="2">
        <v>39074</v>
      </c>
      <c r="M75" s="1">
        <f>IF(Merge2[[#This Row],[Current_Status]]="DELIVERED",DATEDIF(Merge2[[#This Row],[Sent_date]],Merge2[[#This Row],[Delivery_date]],"D"),0)</f>
        <v>281</v>
      </c>
      <c r="N75">
        <f>YEAR(Merge2[[#This Row],[Sent_date]])</f>
        <v>2006</v>
      </c>
      <c r="O75" t="e">
        <f t="shared" si="2"/>
        <v>#NAME?</v>
      </c>
    </row>
    <row r="76" spans="1:15" x14ac:dyDescent="0.25">
      <c r="A76" s="1">
        <v>650</v>
      </c>
      <c r="B76" s="1">
        <v>2257</v>
      </c>
      <c r="C76" s="1" t="s">
        <v>255</v>
      </c>
      <c r="D76" s="1" t="s">
        <v>242</v>
      </c>
      <c r="E76" s="1" t="s">
        <v>239</v>
      </c>
      <c r="F76" s="1">
        <v>868</v>
      </c>
      <c r="G76" s="1">
        <v>1141</v>
      </c>
      <c r="H76" s="1" t="s">
        <v>1335</v>
      </c>
      <c r="I76" s="1" t="s">
        <v>1336</v>
      </c>
      <c r="J76" s="1" t="s">
        <v>295</v>
      </c>
      <c r="K76" s="2">
        <v>39251</v>
      </c>
      <c r="L76" s="2"/>
      <c r="M76" s="1">
        <f>IF(Merge2[[#This Row],[Current_Status]]="DELIVERED",DATEDIF(Merge2[[#This Row],[Sent_date]],Merge2[[#This Row],[Delivery_date]],"D"),0)</f>
        <v>0</v>
      </c>
      <c r="N76">
        <f>YEAR(Merge2[[#This Row],[Sent_date]])</f>
        <v>2007</v>
      </c>
      <c r="O76" t="e">
        <f t="shared" si="2"/>
        <v>#NAME?</v>
      </c>
    </row>
    <row r="77" spans="1:15" x14ac:dyDescent="0.25">
      <c r="A77" s="1">
        <v>45</v>
      </c>
      <c r="B77" s="1">
        <v>9177</v>
      </c>
      <c r="C77" s="1" t="s">
        <v>237</v>
      </c>
      <c r="D77" s="1" t="s">
        <v>238</v>
      </c>
      <c r="E77" s="1" t="s">
        <v>243</v>
      </c>
      <c r="F77" s="1">
        <v>889</v>
      </c>
      <c r="G77" s="1">
        <v>1050</v>
      </c>
      <c r="H77" s="1" t="s">
        <v>1337</v>
      </c>
      <c r="I77" s="1" t="s">
        <v>1338</v>
      </c>
      <c r="J77" s="1" t="s">
        <v>294</v>
      </c>
      <c r="K77" s="2">
        <v>35127</v>
      </c>
      <c r="L77" s="2">
        <v>35186</v>
      </c>
      <c r="M77" s="1">
        <f>IF(Merge2[[#This Row],[Current_Status]]="DELIVERED",DATEDIF(Merge2[[#This Row],[Sent_date]],Merge2[[#This Row],[Delivery_date]],"D"),0)</f>
        <v>59</v>
      </c>
      <c r="N77">
        <f>YEAR(Merge2[[#This Row],[Sent_date]])</f>
        <v>1996</v>
      </c>
      <c r="O77" t="e">
        <f t="shared" si="2"/>
        <v>#NAME?</v>
      </c>
    </row>
    <row r="78" spans="1:15" x14ac:dyDescent="0.25">
      <c r="A78" s="1">
        <v>201</v>
      </c>
      <c r="B78" s="1">
        <v>8703</v>
      </c>
      <c r="C78" s="1" t="s">
        <v>249</v>
      </c>
      <c r="D78" s="1" t="s">
        <v>238</v>
      </c>
      <c r="E78" s="1" t="s">
        <v>239</v>
      </c>
      <c r="F78" s="1">
        <v>482</v>
      </c>
      <c r="G78" s="1">
        <v>850</v>
      </c>
      <c r="H78" s="1" t="s">
        <v>1339</v>
      </c>
      <c r="I78" s="1" t="s">
        <v>1340</v>
      </c>
      <c r="J78" s="1" t="s">
        <v>295</v>
      </c>
      <c r="K78" s="2">
        <v>30287</v>
      </c>
      <c r="L78" s="2"/>
      <c r="M78" s="1">
        <f>IF(Merge2[[#This Row],[Current_Status]]="DELIVERED",DATEDIF(Merge2[[#This Row],[Sent_date]],Merge2[[#This Row],[Delivery_date]],"D"),0)</f>
        <v>0</v>
      </c>
      <c r="N78">
        <f>YEAR(Merge2[[#This Row],[Sent_date]])</f>
        <v>1982</v>
      </c>
      <c r="O78" t="e">
        <f t="shared" si="2"/>
        <v>#NAME?</v>
      </c>
    </row>
    <row r="79" spans="1:15" x14ac:dyDescent="0.25">
      <c r="A79" s="1">
        <v>564</v>
      </c>
      <c r="B79" s="1">
        <v>3514</v>
      </c>
      <c r="C79" s="1" t="s">
        <v>237</v>
      </c>
      <c r="D79" s="1" t="s">
        <v>242</v>
      </c>
      <c r="E79" s="1" t="s">
        <v>243</v>
      </c>
      <c r="F79" s="1">
        <v>683</v>
      </c>
      <c r="G79" s="1">
        <v>1275</v>
      </c>
      <c r="H79" s="1" t="s">
        <v>1341</v>
      </c>
      <c r="I79" s="1" t="s">
        <v>1342</v>
      </c>
      <c r="J79" s="1" t="s">
        <v>294</v>
      </c>
      <c r="K79" s="2">
        <v>38109</v>
      </c>
      <c r="L79" s="2">
        <v>38255</v>
      </c>
      <c r="M79" s="1">
        <f>IF(Merge2[[#This Row],[Current_Status]]="DELIVERED",DATEDIF(Merge2[[#This Row],[Sent_date]],Merge2[[#This Row],[Delivery_date]],"D"),0)</f>
        <v>146</v>
      </c>
      <c r="N79">
        <f>YEAR(Merge2[[#This Row],[Sent_date]])</f>
        <v>2004</v>
      </c>
      <c r="O79" t="e">
        <f t="shared" si="2"/>
        <v>#NAME?</v>
      </c>
    </row>
    <row r="80" spans="1:15" x14ac:dyDescent="0.25">
      <c r="A80" s="1">
        <v>138</v>
      </c>
      <c r="B80" s="1">
        <v>3089</v>
      </c>
      <c r="C80" s="1" t="s">
        <v>249</v>
      </c>
      <c r="D80" s="1" t="s">
        <v>238</v>
      </c>
      <c r="E80" s="1" t="s">
        <v>239</v>
      </c>
      <c r="F80" s="1">
        <v>382</v>
      </c>
      <c r="G80" s="1">
        <v>714</v>
      </c>
      <c r="H80" s="1" t="s">
        <v>1343</v>
      </c>
      <c r="I80" s="1" t="s">
        <v>41</v>
      </c>
      <c r="J80" s="1" t="s">
        <v>295</v>
      </c>
      <c r="K80" s="2">
        <v>39500</v>
      </c>
      <c r="L80" s="2"/>
      <c r="M80" s="1">
        <f>IF(Merge2[[#This Row],[Current_Status]]="DELIVERED",DATEDIF(Merge2[[#This Row],[Sent_date]],Merge2[[#This Row],[Delivery_date]],"D"),0)</f>
        <v>0</v>
      </c>
      <c r="N80">
        <f>YEAR(Merge2[[#This Row],[Sent_date]])</f>
        <v>2008</v>
      </c>
      <c r="O80" t="e">
        <f t="shared" si="2"/>
        <v>#NAME?</v>
      </c>
    </row>
    <row r="81" spans="1:15" hidden="1" x14ac:dyDescent="0.25">
      <c r="A81" s="1"/>
      <c r="B81" s="1"/>
      <c r="C81" s="1"/>
      <c r="D81" s="1"/>
      <c r="E81" s="1"/>
      <c r="F81" s="1"/>
      <c r="G81" s="1"/>
      <c r="H81" s="1"/>
      <c r="I81" s="1"/>
      <c r="J81" s="1"/>
      <c r="K81" s="2"/>
      <c r="L81" s="2"/>
      <c r="N81">
        <f>YEAR(Merge2[[#This Row],[Sent_date]])</f>
        <v>1900</v>
      </c>
      <c r="O81" t="e">
        <f t="shared" si="2"/>
        <v>#NAME?</v>
      </c>
    </row>
    <row r="82" spans="1:15" x14ac:dyDescent="0.25">
      <c r="A82" s="1">
        <v>128</v>
      </c>
      <c r="B82" s="1">
        <v>8786</v>
      </c>
      <c r="C82" s="1" t="s">
        <v>1245</v>
      </c>
      <c r="D82" s="1" t="s">
        <v>242</v>
      </c>
      <c r="E82" s="1" t="s">
        <v>243</v>
      </c>
      <c r="F82" s="1">
        <v>718</v>
      </c>
      <c r="G82" s="1">
        <v>1486</v>
      </c>
      <c r="H82" s="1" t="s">
        <v>377</v>
      </c>
      <c r="I82" s="1" t="s">
        <v>1346</v>
      </c>
      <c r="J82" s="1" t="s">
        <v>295</v>
      </c>
      <c r="K82" s="2">
        <v>33685</v>
      </c>
      <c r="L82" s="2"/>
      <c r="M82" s="1">
        <f>IF(Merge2[[#This Row],[Current_Status]]="DELIVERED",DATEDIF(Merge2[[#This Row],[Sent_date]],Merge2[[#This Row],[Delivery_date]],"D"),0)</f>
        <v>0</v>
      </c>
      <c r="N82">
        <f>YEAR(Merge2[[#This Row],[Sent_date]])</f>
        <v>1992</v>
      </c>
      <c r="O82" t="e">
        <f t="shared" si="2"/>
        <v>#NAME?</v>
      </c>
    </row>
    <row r="83" spans="1:15" x14ac:dyDescent="0.25">
      <c r="A83" s="1">
        <v>33</v>
      </c>
      <c r="B83" s="1">
        <v>1211</v>
      </c>
      <c r="C83" s="1" t="s">
        <v>261</v>
      </c>
      <c r="D83" s="1" t="s">
        <v>238</v>
      </c>
      <c r="E83" s="1" t="s">
        <v>243</v>
      </c>
      <c r="F83" s="1">
        <v>577</v>
      </c>
      <c r="G83" s="1">
        <v>1312</v>
      </c>
      <c r="H83" s="1" t="s">
        <v>1347</v>
      </c>
      <c r="I83" s="1" t="s">
        <v>1348</v>
      </c>
      <c r="J83" s="1" t="s">
        <v>295</v>
      </c>
      <c r="K83" s="2">
        <v>32238</v>
      </c>
      <c r="L83" s="2"/>
      <c r="M83" s="1">
        <f>IF(Merge2[[#This Row],[Current_Status]]="DELIVERED",DATEDIF(Merge2[[#This Row],[Sent_date]],Merge2[[#This Row],[Delivery_date]],"D"),0)</f>
        <v>0</v>
      </c>
      <c r="N83">
        <f>YEAR(Merge2[[#This Row],[Sent_date]])</f>
        <v>1988</v>
      </c>
      <c r="O83" t="e">
        <f t="shared" si="2"/>
        <v>#NAME?</v>
      </c>
    </row>
    <row r="84" spans="1:15" x14ac:dyDescent="0.25">
      <c r="A84" s="1">
        <v>936</v>
      </c>
      <c r="B84" s="1">
        <v>359</v>
      </c>
      <c r="C84" s="1" t="s">
        <v>252</v>
      </c>
      <c r="D84" s="1" t="s">
        <v>242</v>
      </c>
      <c r="E84" s="1" t="s">
        <v>243</v>
      </c>
      <c r="F84" s="1">
        <v>607</v>
      </c>
      <c r="G84" s="1">
        <v>1007</v>
      </c>
      <c r="H84" s="1" t="s">
        <v>1349</v>
      </c>
      <c r="I84" s="1" t="s">
        <v>1350</v>
      </c>
      <c r="J84" s="1" t="s">
        <v>295</v>
      </c>
      <c r="K84" s="2">
        <v>41314</v>
      </c>
      <c r="L84" s="2"/>
      <c r="M84" s="1">
        <f>IF(Merge2[[#This Row],[Current_Status]]="DELIVERED",DATEDIF(Merge2[[#This Row],[Sent_date]],Merge2[[#This Row],[Delivery_date]],"D"),0)</f>
        <v>0</v>
      </c>
      <c r="N84">
        <f>YEAR(Merge2[[#This Row],[Sent_date]])</f>
        <v>2013</v>
      </c>
      <c r="O84" t="e">
        <f t="shared" si="2"/>
        <v>#NAME?</v>
      </c>
    </row>
    <row r="85" spans="1:15" x14ac:dyDescent="0.25">
      <c r="A85" s="1">
        <v>762</v>
      </c>
      <c r="B85" s="1">
        <v>2066</v>
      </c>
      <c r="C85" s="1" t="s">
        <v>267</v>
      </c>
      <c r="D85" s="1" t="s">
        <v>242</v>
      </c>
      <c r="E85" s="1" t="s">
        <v>239</v>
      </c>
      <c r="F85" s="1">
        <v>242</v>
      </c>
      <c r="G85" s="1">
        <v>926</v>
      </c>
      <c r="H85" s="1" t="s">
        <v>1351</v>
      </c>
      <c r="I85" s="1" t="s">
        <v>798</v>
      </c>
      <c r="J85" s="1" t="s">
        <v>295</v>
      </c>
      <c r="K85" s="2">
        <v>28570</v>
      </c>
      <c r="L85" s="2"/>
      <c r="M85" s="1">
        <f>IF(Merge2[[#This Row],[Current_Status]]="DELIVERED",DATEDIF(Merge2[[#This Row],[Sent_date]],Merge2[[#This Row],[Delivery_date]],"D"),0)</f>
        <v>0</v>
      </c>
      <c r="N85">
        <f>YEAR(Merge2[[#This Row],[Sent_date]])</f>
        <v>1978</v>
      </c>
      <c r="O85" t="e">
        <f t="shared" si="2"/>
        <v>#NAME?</v>
      </c>
    </row>
    <row r="86" spans="1:15" x14ac:dyDescent="0.25">
      <c r="A86" s="1">
        <v>838</v>
      </c>
      <c r="B86" s="1">
        <v>4322</v>
      </c>
      <c r="C86" s="1" t="s">
        <v>261</v>
      </c>
      <c r="D86" s="1" t="s">
        <v>242</v>
      </c>
      <c r="E86" s="1" t="s">
        <v>243</v>
      </c>
      <c r="F86" s="1">
        <v>593</v>
      </c>
      <c r="G86" s="1">
        <v>1036</v>
      </c>
      <c r="H86" s="1" t="s">
        <v>44</v>
      </c>
      <c r="I86" s="1" t="s">
        <v>1352</v>
      </c>
      <c r="J86" s="1" t="s">
        <v>294</v>
      </c>
      <c r="K86" s="2">
        <v>34704</v>
      </c>
      <c r="L86" s="2">
        <v>34934</v>
      </c>
      <c r="M86" s="1">
        <f>IF(Merge2[[#This Row],[Current_Status]]="DELIVERED",DATEDIF(Merge2[[#This Row],[Sent_date]],Merge2[[#This Row],[Delivery_date]],"D"),0)</f>
        <v>230</v>
      </c>
      <c r="N86">
        <f>YEAR(Merge2[[#This Row],[Sent_date]])</f>
        <v>1995</v>
      </c>
      <c r="O86" t="e">
        <f t="shared" si="2"/>
        <v>#NAME?</v>
      </c>
    </row>
    <row r="87" spans="1:15" x14ac:dyDescent="0.25">
      <c r="A87" s="1">
        <v>215</v>
      </c>
      <c r="B87" s="1">
        <v>7773</v>
      </c>
      <c r="C87" s="1" t="s">
        <v>252</v>
      </c>
      <c r="D87" s="1" t="s">
        <v>238</v>
      </c>
      <c r="E87" s="1" t="s">
        <v>243</v>
      </c>
      <c r="F87" s="1">
        <v>812</v>
      </c>
      <c r="G87" s="1">
        <v>1161</v>
      </c>
      <c r="H87" s="1" t="s">
        <v>1353</v>
      </c>
      <c r="I87" s="1" t="s">
        <v>1354</v>
      </c>
      <c r="J87" s="1" t="s">
        <v>294</v>
      </c>
      <c r="K87" s="2">
        <v>31057</v>
      </c>
      <c r="L87" s="2">
        <v>31078</v>
      </c>
      <c r="M87" s="1">
        <f>IF(Merge2[[#This Row],[Current_Status]]="DELIVERED",DATEDIF(Merge2[[#This Row],[Sent_date]],Merge2[[#This Row],[Delivery_date]],"D"),0)</f>
        <v>21</v>
      </c>
      <c r="N87">
        <f>YEAR(Merge2[[#This Row],[Sent_date]])</f>
        <v>1985</v>
      </c>
      <c r="O87" t="e">
        <f t="shared" si="2"/>
        <v>#NAME?</v>
      </c>
    </row>
    <row r="88" spans="1:15" x14ac:dyDescent="0.25">
      <c r="A88" s="1">
        <v>818</v>
      </c>
      <c r="B88" s="1">
        <v>6746</v>
      </c>
      <c r="C88" s="1" t="s">
        <v>264</v>
      </c>
      <c r="D88" s="1" t="s">
        <v>238</v>
      </c>
      <c r="E88" s="1" t="s">
        <v>243</v>
      </c>
      <c r="F88" s="1">
        <v>833</v>
      </c>
      <c r="G88" s="1">
        <v>1016</v>
      </c>
      <c r="H88" s="1" t="s">
        <v>433</v>
      </c>
      <c r="I88" s="1" t="s">
        <v>1355</v>
      </c>
      <c r="J88" s="1" t="s">
        <v>294</v>
      </c>
      <c r="K88" s="2">
        <v>38957</v>
      </c>
      <c r="L88" s="2">
        <v>39010</v>
      </c>
      <c r="M88" s="1">
        <f>IF(Merge2[[#This Row],[Current_Status]]="DELIVERED",DATEDIF(Merge2[[#This Row],[Sent_date]],Merge2[[#This Row],[Delivery_date]],"D"),0)</f>
        <v>53</v>
      </c>
      <c r="N88">
        <f>YEAR(Merge2[[#This Row],[Sent_date]])</f>
        <v>2006</v>
      </c>
      <c r="O88" t="e">
        <f t="shared" si="2"/>
        <v>#NAME?</v>
      </c>
    </row>
    <row r="89" spans="1:15" x14ac:dyDescent="0.25">
      <c r="A89" s="1">
        <v>780</v>
      </c>
      <c r="B89" s="1">
        <v>6732</v>
      </c>
      <c r="C89" s="1" t="s">
        <v>237</v>
      </c>
      <c r="D89" s="1" t="s">
        <v>242</v>
      </c>
      <c r="E89" s="1" t="s">
        <v>243</v>
      </c>
      <c r="F89" s="1">
        <v>872</v>
      </c>
      <c r="G89" s="1">
        <v>1058</v>
      </c>
      <c r="H89" s="1" t="s">
        <v>1356</v>
      </c>
      <c r="I89" s="1" t="s">
        <v>162</v>
      </c>
      <c r="J89" s="1" t="s">
        <v>294</v>
      </c>
      <c r="K89" s="2">
        <v>32793</v>
      </c>
      <c r="L89" s="2">
        <v>32798</v>
      </c>
      <c r="M89" s="1">
        <f>IF(Merge2[[#This Row],[Current_Status]]="DELIVERED",DATEDIF(Merge2[[#This Row],[Sent_date]],Merge2[[#This Row],[Delivery_date]],"D"),0)</f>
        <v>5</v>
      </c>
      <c r="N89">
        <f>YEAR(Merge2[[#This Row],[Sent_date]])</f>
        <v>1989</v>
      </c>
      <c r="O89" t="e">
        <f t="shared" si="2"/>
        <v>#NAME?</v>
      </c>
    </row>
    <row r="90" spans="1:15" x14ac:dyDescent="0.25">
      <c r="A90" s="1">
        <v>40</v>
      </c>
      <c r="B90" s="1">
        <v>805</v>
      </c>
      <c r="C90" s="1" t="s">
        <v>1245</v>
      </c>
      <c r="D90" s="1" t="s">
        <v>238</v>
      </c>
      <c r="E90" s="1" t="s">
        <v>239</v>
      </c>
      <c r="F90" s="1">
        <v>483</v>
      </c>
      <c r="G90" s="1">
        <v>648</v>
      </c>
      <c r="H90" s="1" t="s">
        <v>1293</v>
      </c>
      <c r="I90" s="1" t="s">
        <v>1357</v>
      </c>
      <c r="J90" s="1" t="s">
        <v>295</v>
      </c>
      <c r="K90" s="2">
        <v>29344</v>
      </c>
      <c r="L90" s="2"/>
      <c r="M90" s="1">
        <f>IF(Merge2[[#This Row],[Current_Status]]="DELIVERED",DATEDIF(Merge2[[#This Row],[Sent_date]],Merge2[[#This Row],[Delivery_date]],"D"),0)</f>
        <v>0</v>
      </c>
      <c r="N90">
        <f>YEAR(Merge2[[#This Row],[Sent_date]])</f>
        <v>1980</v>
      </c>
      <c r="O90" t="e">
        <f t="shared" si="2"/>
        <v>#NAME?</v>
      </c>
    </row>
    <row r="91" spans="1:15" x14ac:dyDescent="0.25">
      <c r="A91" s="1">
        <v>366</v>
      </c>
      <c r="B91" s="1">
        <v>7540</v>
      </c>
      <c r="C91" s="1" t="s">
        <v>258</v>
      </c>
      <c r="D91" s="1" t="s">
        <v>242</v>
      </c>
      <c r="E91" s="1" t="s">
        <v>239</v>
      </c>
      <c r="F91" s="1">
        <v>679</v>
      </c>
      <c r="G91" s="1">
        <v>1015</v>
      </c>
      <c r="H91" s="1" t="s">
        <v>1358</v>
      </c>
      <c r="I91" s="1" t="s">
        <v>1359</v>
      </c>
      <c r="J91" s="1" t="s">
        <v>294</v>
      </c>
      <c r="K91" s="2">
        <v>29281</v>
      </c>
      <c r="L91" s="2">
        <v>29296</v>
      </c>
      <c r="M91" s="1">
        <f>IF(Merge2[[#This Row],[Current_Status]]="DELIVERED",DATEDIF(Merge2[[#This Row],[Sent_date]],Merge2[[#This Row],[Delivery_date]],"D"),0)</f>
        <v>15</v>
      </c>
      <c r="N91">
        <f>YEAR(Merge2[[#This Row],[Sent_date]])</f>
        <v>1980</v>
      </c>
      <c r="O91" t="e">
        <f t="shared" si="2"/>
        <v>#NAME?</v>
      </c>
    </row>
    <row r="92" spans="1:15" x14ac:dyDescent="0.25">
      <c r="A92" s="1">
        <v>678</v>
      </c>
      <c r="B92" s="1">
        <v>5269</v>
      </c>
      <c r="C92" s="1" t="s">
        <v>264</v>
      </c>
      <c r="D92" s="1" t="s">
        <v>242</v>
      </c>
      <c r="E92" s="1" t="s">
        <v>243</v>
      </c>
      <c r="F92" s="1">
        <v>318</v>
      </c>
      <c r="G92" s="1">
        <v>938</v>
      </c>
      <c r="H92" s="1" t="s">
        <v>1360</v>
      </c>
      <c r="I92" s="1" t="s">
        <v>53</v>
      </c>
      <c r="J92" s="1" t="s">
        <v>295</v>
      </c>
      <c r="K92" s="2">
        <v>34349</v>
      </c>
      <c r="L92" s="2"/>
      <c r="M92" s="1">
        <f>IF(Merge2[[#This Row],[Current_Status]]="DELIVERED",DATEDIF(Merge2[[#This Row],[Sent_date]],Merge2[[#This Row],[Delivery_date]],"D"),0)</f>
        <v>0</v>
      </c>
      <c r="N92">
        <f>YEAR(Merge2[[#This Row],[Sent_date]])</f>
        <v>1994</v>
      </c>
      <c r="O92" t="e">
        <f t="shared" si="2"/>
        <v>#NAME?</v>
      </c>
    </row>
    <row r="93" spans="1:15" x14ac:dyDescent="0.25">
      <c r="A93" s="1">
        <v>703</v>
      </c>
      <c r="B93" s="1">
        <v>8404</v>
      </c>
      <c r="C93" s="1" t="s">
        <v>249</v>
      </c>
      <c r="D93" s="1" t="s">
        <v>238</v>
      </c>
      <c r="E93" s="1" t="s">
        <v>243</v>
      </c>
      <c r="F93" s="1">
        <v>329</v>
      </c>
      <c r="G93" s="1">
        <v>597</v>
      </c>
      <c r="H93" s="1" t="s">
        <v>1361</v>
      </c>
      <c r="I93" s="1" t="s">
        <v>1362</v>
      </c>
      <c r="J93" s="1" t="s">
        <v>295</v>
      </c>
      <c r="K93" s="2">
        <v>42760</v>
      </c>
      <c r="L93" s="2"/>
      <c r="M93" s="1">
        <f>IF(Merge2[[#This Row],[Current_Status]]="DELIVERED",DATEDIF(Merge2[[#This Row],[Sent_date]],Merge2[[#This Row],[Delivery_date]],"D"),0)</f>
        <v>0</v>
      </c>
      <c r="N93">
        <f>YEAR(Merge2[[#This Row],[Sent_date]])</f>
        <v>2017</v>
      </c>
      <c r="O93" t="e">
        <f t="shared" si="2"/>
        <v>#NAME?</v>
      </c>
    </row>
    <row r="94" spans="1:15" x14ac:dyDescent="0.25">
      <c r="A94" s="1">
        <v>180</v>
      </c>
      <c r="B94" s="1">
        <v>519</v>
      </c>
      <c r="C94" s="1" t="s">
        <v>246</v>
      </c>
      <c r="D94" s="1" t="s">
        <v>238</v>
      </c>
      <c r="E94" s="1" t="s">
        <v>239</v>
      </c>
      <c r="F94" s="1">
        <v>588</v>
      </c>
      <c r="G94" s="1">
        <v>1182</v>
      </c>
      <c r="H94" s="1" t="s">
        <v>718</v>
      </c>
      <c r="I94" s="1" t="s">
        <v>1363</v>
      </c>
      <c r="J94" s="1" t="s">
        <v>295</v>
      </c>
      <c r="K94" s="2">
        <v>27485</v>
      </c>
      <c r="L94" s="2"/>
      <c r="M94" s="1">
        <f>IF(Merge2[[#This Row],[Current_Status]]="DELIVERED",DATEDIF(Merge2[[#This Row],[Sent_date]],Merge2[[#This Row],[Delivery_date]],"D"),0)</f>
        <v>0</v>
      </c>
      <c r="N94">
        <f>YEAR(Merge2[[#This Row],[Sent_date]])</f>
        <v>1975</v>
      </c>
      <c r="O94" t="e">
        <f t="shared" si="2"/>
        <v>#NAME?</v>
      </c>
    </row>
    <row r="95" spans="1:15" x14ac:dyDescent="0.25">
      <c r="A95" s="1">
        <v>214</v>
      </c>
      <c r="B95" s="1">
        <v>4060</v>
      </c>
      <c r="C95" s="1" t="s">
        <v>255</v>
      </c>
      <c r="D95" s="1" t="s">
        <v>242</v>
      </c>
      <c r="E95" s="1" t="s">
        <v>239</v>
      </c>
      <c r="F95" s="1">
        <v>442</v>
      </c>
      <c r="G95" s="1">
        <v>713</v>
      </c>
      <c r="H95" s="1" t="s">
        <v>1364</v>
      </c>
      <c r="I95" s="1" t="s">
        <v>1365</v>
      </c>
      <c r="J95" s="1" t="s">
        <v>294</v>
      </c>
      <c r="K95" s="2">
        <v>31842</v>
      </c>
      <c r="L95" s="2">
        <v>31998</v>
      </c>
      <c r="M95" s="1">
        <f>IF(Merge2[[#This Row],[Current_Status]]="DELIVERED",DATEDIF(Merge2[[#This Row],[Sent_date]],Merge2[[#This Row],[Delivery_date]],"D"),0)</f>
        <v>156</v>
      </c>
      <c r="N95">
        <f>YEAR(Merge2[[#This Row],[Sent_date]])</f>
        <v>1987</v>
      </c>
      <c r="O95" t="e">
        <f t="shared" si="2"/>
        <v>#NAME?</v>
      </c>
    </row>
    <row r="96" spans="1:15" x14ac:dyDescent="0.25">
      <c r="A96" s="1">
        <v>408</v>
      </c>
      <c r="B96" s="1">
        <v>8860</v>
      </c>
      <c r="C96" s="1" t="s">
        <v>264</v>
      </c>
      <c r="D96" s="1" t="s">
        <v>238</v>
      </c>
      <c r="E96" s="1" t="s">
        <v>243</v>
      </c>
      <c r="F96" s="1">
        <v>216</v>
      </c>
      <c r="G96" s="1">
        <v>939</v>
      </c>
      <c r="H96" s="1" t="s">
        <v>1255</v>
      </c>
      <c r="I96" s="1" t="s">
        <v>1366</v>
      </c>
      <c r="J96" s="1" t="s">
        <v>294</v>
      </c>
      <c r="K96" s="2">
        <v>32925</v>
      </c>
      <c r="L96" s="2">
        <v>33127</v>
      </c>
      <c r="M96" s="1">
        <f>IF(Merge2[[#This Row],[Current_Status]]="DELIVERED",DATEDIF(Merge2[[#This Row],[Sent_date]],Merge2[[#This Row],[Delivery_date]],"D"),0)</f>
        <v>202</v>
      </c>
      <c r="N96">
        <f>YEAR(Merge2[[#This Row],[Sent_date]])</f>
        <v>1990</v>
      </c>
      <c r="O96" t="e">
        <f t="shared" si="2"/>
        <v>#NAME?</v>
      </c>
    </row>
    <row r="97" spans="1:15" x14ac:dyDescent="0.25">
      <c r="A97" s="1">
        <v>902</v>
      </c>
      <c r="B97" s="1">
        <v>7164</v>
      </c>
      <c r="C97" s="1" t="s">
        <v>280</v>
      </c>
      <c r="D97" s="1" t="s">
        <v>238</v>
      </c>
      <c r="E97" s="1" t="s">
        <v>243</v>
      </c>
      <c r="F97" s="1">
        <v>946</v>
      </c>
      <c r="G97" s="1">
        <v>1082</v>
      </c>
      <c r="H97" s="1" t="s">
        <v>1367</v>
      </c>
      <c r="I97" s="1" t="s">
        <v>1368</v>
      </c>
      <c r="J97" s="1" t="s">
        <v>294</v>
      </c>
      <c r="K97" s="2">
        <v>32514</v>
      </c>
      <c r="L97" s="2">
        <v>32768</v>
      </c>
      <c r="M97" s="1">
        <f>IF(Merge2[[#This Row],[Current_Status]]="DELIVERED",DATEDIF(Merge2[[#This Row],[Sent_date]],Merge2[[#This Row],[Delivery_date]],"D"),0)</f>
        <v>254</v>
      </c>
      <c r="N97">
        <f>YEAR(Merge2[[#This Row],[Sent_date]])</f>
        <v>1989</v>
      </c>
      <c r="O97" t="e">
        <f t="shared" si="2"/>
        <v>#NAME?</v>
      </c>
    </row>
    <row r="98" spans="1:15" x14ac:dyDescent="0.25">
      <c r="A98" s="1">
        <v>763</v>
      </c>
      <c r="B98" s="1">
        <v>9792</v>
      </c>
      <c r="C98" s="1" t="s">
        <v>246</v>
      </c>
      <c r="D98" s="1" t="s">
        <v>242</v>
      </c>
      <c r="E98" s="1" t="s">
        <v>243</v>
      </c>
      <c r="F98" s="1">
        <v>796</v>
      </c>
      <c r="G98" s="1">
        <v>1347</v>
      </c>
      <c r="H98" s="1" t="s">
        <v>285</v>
      </c>
      <c r="I98" s="1" t="s">
        <v>44</v>
      </c>
      <c r="J98" s="1" t="s">
        <v>294</v>
      </c>
      <c r="K98" s="2">
        <v>41819</v>
      </c>
      <c r="L98" s="2">
        <v>41891</v>
      </c>
      <c r="M98" s="1">
        <f>IF(Merge2[[#This Row],[Current_Status]]="DELIVERED",DATEDIF(Merge2[[#This Row],[Sent_date]],Merge2[[#This Row],[Delivery_date]],"D"),0)</f>
        <v>72</v>
      </c>
      <c r="N98">
        <f>YEAR(Merge2[[#This Row],[Sent_date]])</f>
        <v>2014</v>
      </c>
      <c r="O98" t="e">
        <f t="shared" ref="O98:O129" si="3">count</f>
        <v>#NAME?</v>
      </c>
    </row>
    <row r="99" spans="1:15" x14ac:dyDescent="0.25">
      <c r="A99" s="1">
        <v>168</v>
      </c>
      <c r="B99" s="1">
        <v>9934</v>
      </c>
      <c r="C99" s="1" t="s">
        <v>1245</v>
      </c>
      <c r="D99" s="1" t="s">
        <v>238</v>
      </c>
      <c r="E99" s="1" t="s">
        <v>239</v>
      </c>
      <c r="F99" s="1">
        <v>26</v>
      </c>
      <c r="G99" s="1">
        <v>47</v>
      </c>
      <c r="H99" s="1" t="s">
        <v>1369</v>
      </c>
      <c r="I99" s="1" t="s">
        <v>1370</v>
      </c>
      <c r="J99" s="1" t="s">
        <v>294</v>
      </c>
      <c r="K99" s="2">
        <v>35435</v>
      </c>
      <c r="L99" s="2">
        <v>35593</v>
      </c>
      <c r="M99" s="1">
        <f>IF(Merge2[[#This Row],[Current_Status]]="DELIVERED",DATEDIF(Merge2[[#This Row],[Sent_date]],Merge2[[#This Row],[Delivery_date]],"D"),0)</f>
        <v>158</v>
      </c>
      <c r="N99">
        <f>YEAR(Merge2[[#This Row],[Sent_date]])</f>
        <v>1997</v>
      </c>
      <c r="O99" t="e">
        <f t="shared" si="3"/>
        <v>#NAME?</v>
      </c>
    </row>
    <row r="100" spans="1:15" x14ac:dyDescent="0.25">
      <c r="A100" s="1">
        <v>723</v>
      </c>
      <c r="B100" s="1">
        <v>1980</v>
      </c>
      <c r="C100" s="1" t="s">
        <v>267</v>
      </c>
      <c r="D100" s="1" t="s">
        <v>238</v>
      </c>
      <c r="E100" s="1" t="s">
        <v>243</v>
      </c>
      <c r="F100" s="1">
        <v>490</v>
      </c>
      <c r="G100" s="1">
        <v>762</v>
      </c>
      <c r="H100" s="1" t="s">
        <v>1371</v>
      </c>
      <c r="I100" s="1" t="s">
        <v>1372</v>
      </c>
      <c r="J100" s="1" t="s">
        <v>295</v>
      </c>
      <c r="K100" s="2">
        <v>29790</v>
      </c>
      <c r="L100" s="2"/>
      <c r="M100" s="1">
        <f>IF(Merge2[[#This Row],[Current_Status]]="DELIVERED",DATEDIF(Merge2[[#This Row],[Sent_date]],Merge2[[#This Row],[Delivery_date]],"D"),0)</f>
        <v>0</v>
      </c>
      <c r="N100">
        <f>YEAR(Merge2[[#This Row],[Sent_date]])</f>
        <v>1981</v>
      </c>
      <c r="O100" t="e">
        <f t="shared" si="3"/>
        <v>#NAME?</v>
      </c>
    </row>
    <row r="101" spans="1:15" x14ac:dyDescent="0.25">
      <c r="A101" s="1">
        <v>438</v>
      </c>
      <c r="B101" s="1">
        <v>9251</v>
      </c>
      <c r="C101" s="1" t="s">
        <v>249</v>
      </c>
      <c r="D101" s="1" t="s">
        <v>238</v>
      </c>
      <c r="E101" s="1" t="s">
        <v>239</v>
      </c>
      <c r="F101" s="1">
        <v>430</v>
      </c>
      <c r="G101" s="1">
        <v>642</v>
      </c>
      <c r="H101" s="1" t="s">
        <v>1373</v>
      </c>
      <c r="I101" s="1" t="s">
        <v>1374</v>
      </c>
      <c r="J101" s="1" t="s">
        <v>294</v>
      </c>
      <c r="K101" s="2">
        <v>28210</v>
      </c>
      <c r="L101" s="2">
        <v>28214</v>
      </c>
      <c r="M101" s="1">
        <f>IF(Merge2[[#This Row],[Current_Status]]="DELIVERED",DATEDIF(Merge2[[#This Row],[Sent_date]],Merge2[[#This Row],[Delivery_date]],"D"),0)</f>
        <v>4</v>
      </c>
      <c r="N101">
        <f>YEAR(Merge2[[#This Row],[Sent_date]])</f>
        <v>1977</v>
      </c>
      <c r="O101" t="e">
        <f t="shared" si="3"/>
        <v>#NAME?</v>
      </c>
    </row>
    <row r="102" spans="1:15" x14ac:dyDescent="0.25">
      <c r="A102" s="1">
        <v>162</v>
      </c>
      <c r="B102" s="1">
        <v>6717</v>
      </c>
      <c r="C102" s="1" t="s">
        <v>1245</v>
      </c>
      <c r="D102" s="1" t="s">
        <v>238</v>
      </c>
      <c r="E102" s="1" t="s">
        <v>243</v>
      </c>
      <c r="F102" s="1">
        <v>209</v>
      </c>
      <c r="G102" s="1">
        <v>665</v>
      </c>
      <c r="H102" s="1" t="s">
        <v>1375</v>
      </c>
      <c r="I102" s="1" t="s">
        <v>1376</v>
      </c>
      <c r="J102" s="1" t="s">
        <v>294</v>
      </c>
      <c r="K102" s="2">
        <v>30112</v>
      </c>
      <c r="L102" s="2">
        <v>30253</v>
      </c>
      <c r="M102" s="1">
        <f>IF(Merge2[[#This Row],[Current_Status]]="DELIVERED",DATEDIF(Merge2[[#This Row],[Sent_date]],Merge2[[#This Row],[Delivery_date]],"D"),0)</f>
        <v>141</v>
      </c>
      <c r="N102">
        <f>YEAR(Merge2[[#This Row],[Sent_date]])</f>
        <v>1982</v>
      </c>
      <c r="O102" t="e">
        <f t="shared" si="3"/>
        <v>#NAME?</v>
      </c>
    </row>
    <row r="103" spans="1:15" hidden="1" x14ac:dyDescent="0.25">
      <c r="A103" s="1"/>
      <c r="B103" s="1"/>
      <c r="C103" s="1"/>
      <c r="D103" s="1"/>
      <c r="E103" s="1"/>
      <c r="F103" s="1"/>
      <c r="G103" s="1"/>
      <c r="H103" s="1"/>
      <c r="I103" s="1"/>
      <c r="J103" s="1"/>
      <c r="K103" s="2"/>
      <c r="L103" s="2"/>
      <c r="N103">
        <f>YEAR(Merge2[[#This Row],[Sent_date]])</f>
        <v>1900</v>
      </c>
      <c r="O103" t="e">
        <f t="shared" si="3"/>
        <v>#NAME?</v>
      </c>
    </row>
    <row r="104" spans="1:15" x14ac:dyDescent="0.25">
      <c r="A104" s="1">
        <v>105</v>
      </c>
      <c r="B104" s="1">
        <v>8808</v>
      </c>
      <c r="C104" s="1" t="s">
        <v>261</v>
      </c>
      <c r="D104" s="1" t="s">
        <v>238</v>
      </c>
      <c r="E104" s="1" t="s">
        <v>239</v>
      </c>
      <c r="F104" s="1">
        <v>949</v>
      </c>
      <c r="G104" s="1">
        <v>1419</v>
      </c>
      <c r="H104" s="1" t="s">
        <v>1379</v>
      </c>
      <c r="I104" s="1" t="s">
        <v>1380</v>
      </c>
      <c r="J104" s="1" t="s">
        <v>295</v>
      </c>
      <c r="K104" s="2">
        <v>35669</v>
      </c>
      <c r="L104" s="2"/>
      <c r="M104" s="1">
        <f>IF(Merge2[[#This Row],[Current_Status]]="DELIVERED",DATEDIF(Merge2[[#This Row],[Sent_date]],Merge2[[#This Row],[Delivery_date]],"D"),0)</f>
        <v>0</v>
      </c>
      <c r="N104">
        <f>YEAR(Merge2[[#This Row],[Sent_date]])</f>
        <v>1997</v>
      </c>
      <c r="O104" t="e">
        <f t="shared" si="3"/>
        <v>#NAME?</v>
      </c>
    </row>
    <row r="105" spans="1:15" x14ac:dyDescent="0.25">
      <c r="A105" s="1">
        <v>308</v>
      </c>
      <c r="B105" s="1">
        <v>4920</v>
      </c>
      <c r="C105" s="1" t="s">
        <v>252</v>
      </c>
      <c r="D105" s="1" t="s">
        <v>238</v>
      </c>
      <c r="E105" s="1" t="s">
        <v>243</v>
      </c>
      <c r="F105" s="1">
        <v>438</v>
      </c>
      <c r="G105" s="1">
        <v>656</v>
      </c>
      <c r="H105" s="1" t="s">
        <v>1381</v>
      </c>
      <c r="I105" s="1" t="s">
        <v>1355</v>
      </c>
      <c r="J105" s="1" t="s">
        <v>295</v>
      </c>
      <c r="K105" s="2">
        <v>28883</v>
      </c>
      <c r="L105" s="2"/>
      <c r="M105" s="1">
        <f>IF(Merge2[[#This Row],[Current_Status]]="DELIVERED",DATEDIF(Merge2[[#This Row],[Sent_date]],Merge2[[#This Row],[Delivery_date]],"D"),0)</f>
        <v>0</v>
      </c>
      <c r="N105">
        <f>YEAR(Merge2[[#This Row],[Sent_date]])</f>
        <v>1979</v>
      </c>
      <c r="O105" t="e">
        <f t="shared" si="3"/>
        <v>#NAME?</v>
      </c>
    </row>
    <row r="106" spans="1:15" hidden="1" x14ac:dyDescent="0.25">
      <c r="A106" s="1"/>
      <c r="B106" s="1"/>
      <c r="C106" s="1"/>
      <c r="D106" s="1"/>
      <c r="E106" s="1"/>
      <c r="F106" s="1"/>
      <c r="G106" s="1"/>
      <c r="H106" s="1"/>
      <c r="I106" s="1"/>
      <c r="J106" s="1"/>
      <c r="K106" s="2"/>
      <c r="L106" s="2"/>
      <c r="N106">
        <f>YEAR(Merge2[[#This Row],[Sent_date]])</f>
        <v>1900</v>
      </c>
      <c r="O106" t="e">
        <f t="shared" si="3"/>
        <v>#NAME?</v>
      </c>
    </row>
    <row r="107" spans="1:15" x14ac:dyDescent="0.25">
      <c r="A107" s="1">
        <v>775</v>
      </c>
      <c r="B107" s="1">
        <v>8104</v>
      </c>
      <c r="C107" s="1" t="s">
        <v>249</v>
      </c>
      <c r="D107" s="1" t="s">
        <v>238</v>
      </c>
      <c r="E107" s="1" t="s">
        <v>243</v>
      </c>
      <c r="F107" s="1">
        <v>451</v>
      </c>
      <c r="G107" s="1">
        <v>713</v>
      </c>
      <c r="H107" s="1" t="s">
        <v>144</v>
      </c>
      <c r="I107" s="1" t="s">
        <v>1384</v>
      </c>
      <c r="J107" s="1" t="s">
        <v>295</v>
      </c>
      <c r="K107" s="2">
        <v>38258</v>
      </c>
      <c r="L107" s="2"/>
      <c r="M107" s="1">
        <f>IF(Merge2[[#This Row],[Current_Status]]="DELIVERED",DATEDIF(Merge2[[#This Row],[Sent_date]],Merge2[[#This Row],[Delivery_date]],"D"),0)</f>
        <v>0</v>
      </c>
      <c r="N107">
        <f>YEAR(Merge2[[#This Row],[Sent_date]])</f>
        <v>2004</v>
      </c>
      <c r="O107" t="e">
        <f t="shared" si="3"/>
        <v>#NAME?</v>
      </c>
    </row>
    <row r="108" spans="1:15" x14ac:dyDescent="0.25">
      <c r="A108" s="1">
        <v>333</v>
      </c>
      <c r="B108" s="1">
        <v>2208</v>
      </c>
      <c r="C108" s="1" t="s">
        <v>246</v>
      </c>
      <c r="D108" s="1" t="s">
        <v>238</v>
      </c>
      <c r="E108" s="1" t="s">
        <v>239</v>
      </c>
      <c r="F108" s="1">
        <v>812</v>
      </c>
      <c r="G108" s="1">
        <v>1104</v>
      </c>
      <c r="H108" s="1" t="s">
        <v>1385</v>
      </c>
      <c r="I108" s="1" t="s">
        <v>1386</v>
      </c>
      <c r="J108" s="1" t="s">
        <v>294</v>
      </c>
      <c r="K108" s="2">
        <v>41286</v>
      </c>
      <c r="L108" s="2">
        <v>41497</v>
      </c>
      <c r="M108" s="1">
        <f>IF(Merge2[[#This Row],[Current_Status]]="DELIVERED",DATEDIF(Merge2[[#This Row],[Sent_date]],Merge2[[#This Row],[Delivery_date]],"D"),0)</f>
        <v>211</v>
      </c>
      <c r="N108">
        <f>YEAR(Merge2[[#This Row],[Sent_date]])</f>
        <v>2013</v>
      </c>
      <c r="O108" t="e">
        <f t="shared" si="3"/>
        <v>#NAME?</v>
      </c>
    </row>
    <row r="109" spans="1:15" x14ac:dyDescent="0.25">
      <c r="A109" s="1">
        <v>548</v>
      </c>
      <c r="B109" s="1">
        <v>7043</v>
      </c>
      <c r="C109" s="1" t="s">
        <v>237</v>
      </c>
      <c r="D109" s="1" t="s">
        <v>242</v>
      </c>
      <c r="E109" s="1" t="s">
        <v>239</v>
      </c>
      <c r="F109" s="1">
        <v>240</v>
      </c>
      <c r="G109" s="1">
        <v>571</v>
      </c>
      <c r="H109" s="1" t="s">
        <v>1387</v>
      </c>
      <c r="I109" s="1" t="s">
        <v>1388</v>
      </c>
      <c r="J109" s="1" t="s">
        <v>295</v>
      </c>
      <c r="K109" s="2">
        <v>41077</v>
      </c>
      <c r="L109" s="2"/>
      <c r="M109" s="1">
        <f>IF(Merge2[[#This Row],[Current_Status]]="DELIVERED",DATEDIF(Merge2[[#This Row],[Sent_date]],Merge2[[#This Row],[Delivery_date]],"D"),0)</f>
        <v>0</v>
      </c>
      <c r="N109">
        <f>YEAR(Merge2[[#This Row],[Sent_date]])</f>
        <v>2012</v>
      </c>
      <c r="O109" t="e">
        <f t="shared" si="3"/>
        <v>#NAME?</v>
      </c>
    </row>
    <row r="110" spans="1:15" x14ac:dyDescent="0.25">
      <c r="A110" s="1">
        <v>665</v>
      </c>
      <c r="B110" s="1">
        <v>7485</v>
      </c>
      <c r="C110" s="1" t="s">
        <v>1245</v>
      </c>
      <c r="D110" s="1" t="s">
        <v>238</v>
      </c>
      <c r="E110" s="1" t="s">
        <v>239</v>
      </c>
      <c r="F110" s="1">
        <v>982</v>
      </c>
      <c r="G110" s="1">
        <v>1405</v>
      </c>
      <c r="H110" s="1" t="s">
        <v>1389</v>
      </c>
      <c r="I110" s="1" t="s">
        <v>1390</v>
      </c>
      <c r="J110" s="1" t="s">
        <v>294</v>
      </c>
      <c r="K110" s="2">
        <v>40190</v>
      </c>
      <c r="L110" s="2">
        <v>40295</v>
      </c>
      <c r="M110" s="1">
        <f>IF(Merge2[[#This Row],[Current_Status]]="DELIVERED",DATEDIF(Merge2[[#This Row],[Sent_date]],Merge2[[#This Row],[Delivery_date]],"D"),0)</f>
        <v>105</v>
      </c>
      <c r="N110">
        <f>YEAR(Merge2[[#This Row],[Sent_date]])</f>
        <v>2010</v>
      </c>
      <c r="O110" t="e">
        <f t="shared" si="3"/>
        <v>#NAME?</v>
      </c>
    </row>
    <row r="111" spans="1:15" x14ac:dyDescent="0.25">
      <c r="A111" s="1">
        <v>305</v>
      </c>
      <c r="B111" s="1">
        <v>1748</v>
      </c>
      <c r="C111" s="1" t="s">
        <v>267</v>
      </c>
      <c r="D111" s="1" t="s">
        <v>238</v>
      </c>
      <c r="E111" s="1" t="s">
        <v>243</v>
      </c>
      <c r="F111" s="1">
        <v>954</v>
      </c>
      <c r="G111" s="1">
        <v>1473</v>
      </c>
      <c r="H111" s="1" t="s">
        <v>1391</v>
      </c>
      <c r="I111" s="1" t="s">
        <v>1392</v>
      </c>
      <c r="J111" s="1" t="s">
        <v>294</v>
      </c>
      <c r="K111" s="2">
        <v>33827</v>
      </c>
      <c r="L111" s="2">
        <v>33909</v>
      </c>
      <c r="M111" s="1">
        <f>IF(Merge2[[#This Row],[Current_Status]]="DELIVERED",DATEDIF(Merge2[[#This Row],[Sent_date]],Merge2[[#This Row],[Delivery_date]],"D"),0)</f>
        <v>82</v>
      </c>
      <c r="N111">
        <f>YEAR(Merge2[[#This Row],[Sent_date]])</f>
        <v>1992</v>
      </c>
      <c r="O111" t="e">
        <f t="shared" si="3"/>
        <v>#NAME?</v>
      </c>
    </row>
    <row r="112" spans="1:15" x14ac:dyDescent="0.25">
      <c r="A112" s="1">
        <v>938</v>
      </c>
      <c r="B112" s="1">
        <v>9968</v>
      </c>
      <c r="C112" s="1" t="s">
        <v>264</v>
      </c>
      <c r="D112" s="1" t="s">
        <v>238</v>
      </c>
      <c r="E112" s="1" t="s">
        <v>239</v>
      </c>
      <c r="F112" s="1">
        <v>35</v>
      </c>
      <c r="G112" s="1">
        <v>20</v>
      </c>
      <c r="H112" s="1" t="s">
        <v>965</v>
      </c>
      <c r="I112" s="1" t="s">
        <v>1393</v>
      </c>
      <c r="J112" s="1" t="s">
        <v>295</v>
      </c>
      <c r="K112" s="2">
        <v>43455</v>
      </c>
      <c r="L112" s="2"/>
      <c r="M112" s="1">
        <f>IF(Merge2[[#This Row],[Current_Status]]="DELIVERED",DATEDIF(Merge2[[#This Row],[Sent_date]],Merge2[[#This Row],[Delivery_date]],"D"),0)</f>
        <v>0</v>
      </c>
      <c r="N112">
        <f>YEAR(Merge2[[#This Row],[Sent_date]])</f>
        <v>2018</v>
      </c>
      <c r="O112" t="e">
        <f t="shared" si="3"/>
        <v>#NAME?</v>
      </c>
    </row>
    <row r="113" spans="1:15" x14ac:dyDescent="0.25">
      <c r="A113" s="1">
        <v>714</v>
      </c>
      <c r="B113" s="1">
        <v>5330</v>
      </c>
      <c r="C113" s="1" t="s">
        <v>252</v>
      </c>
      <c r="D113" s="1" t="s">
        <v>238</v>
      </c>
      <c r="E113" s="1" t="s">
        <v>243</v>
      </c>
      <c r="F113" s="1">
        <v>148</v>
      </c>
      <c r="G113" s="1">
        <v>835</v>
      </c>
      <c r="H113" s="1" t="s">
        <v>1394</v>
      </c>
      <c r="I113" s="1" t="s">
        <v>1395</v>
      </c>
      <c r="J113" s="1" t="s">
        <v>294</v>
      </c>
      <c r="K113" s="2">
        <v>40655</v>
      </c>
      <c r="L113" s="2">
        <v>40702</v>
      </c>
      <c r="M113" s="1">
        <f>IF(Merge2[[#This Row],[Current_Status]]="DELIVERED",DATEDIF(Merge2[[#This Row],[Sent_date]],Merge2[[#This Row],[Delivery_date]],"D"),0)</f>
        <v>47</v>
      </c>
      <c r="N113">
        <f>YEAR(Merge2[[#This Row],[Sent_date]])</f>
        <v>2011</v>
      </c>
      <c r="O113" t="e">
        <f t="shared" si="3"/>
        <v>#NAME?</v>
      </c>
    </row>
    <row r="114" spans="1:15" x14ac:dyDescent="0.25">
      <c r="A114" s="1">
        <v>251</v>
      </c>
      <c r="B114" s="1">
        <v>2183</v>
      </c>
      <c r="C114" s="1" t="s">
        <v>255</v>
      </c>
      <c r="D114" s="1" t="s">
        <v>242</v>
      </c>
      <c r="E114" s="1" t="s">
        <v>239</v>
      </c>
      <c r="F114" s="1">
        <v>422</v>
      </c>
      <c r="G114" s="1">
        <v>651</v>
      </c>
      <c r="H114" s="1" t="s">
        <v>1396</v>
      </c>
      <c r="I114" s="1" t="s">
        <v>1397</v>
      </c>
      <c r="J114" s="1" t="s">
        <v>294</v>
      </c>
      <c r="K114" s="2">
        <v>37919</v>
      </c>
      <c r="L114" s="2">
        <v>37957</v>
      </c>
      <c r="M114" s="1">
        <f>IF(Merge2[[#This Row],[Current_Status]]="DELIVERED",DATEDIF(Merge2[[#This Row],[Sent_date]],Merge2[[#This Row],[Delivery_date]],"D"),0)</f>
        <v>38</v>
      </c>
      <c r="N114">
        <f>YEAR(Merge2[[#This Row],[Sent_date]])</f>
        <v>2003</v>
      </c>
      <c r="O114" t="e">
        <f t="shared" si="3"/>
        <v>#NAME?</v>
      </c>
    </row>
    <row r="115" spans="1:15" x14ac:dyDescent="0.25">
      <c r="A115" s="1">
        <v>330</v>
      </c>
      <c r="B115" s="1">
        <v>2182</v>
      </c>
      <c r="C115" s="1" t="s">
        <v>249</v>
      </c>
      <c r="D115" s="1" t="s">
        <v>238</v>
      </c>
      <c r="E115" s="1" t="s">
        <v>243</v>
      </c>
      <c r="F115" s="1">
        <v>275</v>
      </c>
      <c r="G115" s="1">
        <v>653</v>
      </c>
      <c r="H115" s="1" t="s">
        <v>1398</v>
      </c>
      <c r="I115" s="1" t="s">
        <v>1399</v>
      </c>
      <c r="J115" s="1" t="s">
        <v>295</v>
      </c>
      <c r="K115" s="2">
        <v>40947</v>
      </c>
      <c r="L115" s="2"/>
      <c r="M115" s="1">
        <f>IF(Merge2[[#This Row],[Current_Status]]="DELIVERED",DATEDIF(Merge2[[#This Row],[Sent_date]],Merge2[[#This Row],[Delivery_date]],"D"),0)</f>
        <v>0</v>
      </c>
      <c r="N115">
        <f>YEAR(Merge2[[#This Row],[Sent_date]])</f>
        <v>2012</v>
      </c>
      <c r="O115" t="e">
        <f t="shared" si="3"/>
        <v>#NAME?</v>
      </c>
    </row>
    <row r="116" spans="1:15" x14ac:dyDescent="0.25">
      <c r="A116" s="1">
        <v>69</v>
      </c>
      <c r="B116" s="1">
        <v>1087</v>
      </c>
      <c r="C116" s="1" t="s">
        <v>237</v>
      </c>
      <c r="D116" s="1" t="s">
        <v>238</v>
      </c>
      <c r="E116" s="1" t="s">
        <v>239</v>
      </c>
      <c r="F116" s="1">
        <v>367</v>
      </c>
      <c r="G116" s="1">
        <v>740</v>
      </c>
      <c r="H116" s="1" t="s">
        <v>687</v>
      </c>
      <c r="I116" s="1" t="s">
        <v>1012</v>
      </c>
      <c r="J116" s="1" t="s">
        <v>294</v>
      </c>
      <c r="K116" s="2">
        <v>43173</v>
      </c>
      <c r="L116" s="2">
        <v>43342</v>
      </c>
      <c r="M116" s="1">
        <f>IF(Merge2[[#This Row],[Current_Status]]="DELIVERED",DATEDIF(Merge2[[#This Row],[Sent_date]],Merge2[[#This Row],[Delivery_date]],"D"),0)</f>
        <v>169</v>
      </c>
      <c r="N116">
        <f>YEAR(Merge2[[#This Row],[Sent_date]])</f>
        <v>2018</v>
      </c>
      <c r="O116" t="e">
        <f t="shared" si="3"/>
        <v>#NAME?</v>
      </c>
    </row>
    <row r="117" spans="1:15" hidden="1" x14ac:dyDescent="0.25">
      <c r="A117" s="1"/>
      <c r="B117" s="1"/>
      <c r="C117" s="1"/>
      <c r="D117" s="1"/>
      <c r="E117" s="1"/>
      <c r="F117" s="1"/>
      <c r="G117" s="1"/>
      <c r="H117" s="1"/>
      <c r="I117" s="1"/>
      <c r="J117" s="1"/>
      <c r="K117" s="2"/>
      <c r="L117" s="2"/>
      <c r="N117">
        <f>YEAR(Merge2[[#This Row],[Sent_date]])</f>
        <v>1900</v>
      </c>
      <c r="O117" t="e">
        <f t="shared" si="3"/>
        <v>#NAME?</v>
      </c>
    </row>
    <row r="118" spans="1:15" x14ac:dyDescent="0.25">
      <c r="A118" s="1">
        <v>974</v>
      </c>
      <c r="B118" s="1">
        <v>9784</v>
      </c>
      <c r="C118" s="1" t="s">
        <v>267</v>
      </c>
      <c r="D118" s="1" t="s">
        <v>242</v>
      </c>
      <c r="E118" s="1" t="s">
        <v>239</v>
      </c>
      <c r="F118" s="1">
        <v>442</v>
      </c>
      <c r="G118" s="1">
        <v>770</v>
      </c>
      <c r="H118" s="1" t="s">
        <v>159</v>
      </c>
      <c r="I118" s="1" t="s">
        <v>1402</v>
      </c>
      <c r="J118" s="1" t="s">
        <v>294</v>
      </c>
      <c r="K118" s="2">
        <v>41387</v>
      </c>
      <c r="L118" s="2">
        <v>41446</v>
      </c>
      <c r="M118" s="1">
        <f>IF(Merge2[[#This Row],[Current_Status]]="DELIVERED",DATEDIF(Merge2[[#This Row],[Sent_date]],Merge2[[#This Row],[Delivery_date]],"D"),0)</f>
        <v>59</v>
      </c>
      <c r="N118">
        <f>YEAR(Merge2[[#This Row],[Sent_date]])</f>
        <v>2013</v>
      </c>
      <c r="O118" t="e">
        <f t="shared" si="3"/>
        <v>#NAME?</v>
      </c>
    </row>
    <row r="119" spans="1:15" x14ac:dyDescent="0.25">
      <c r="A119" s="1">
        <v>526</v>
      </c>
      <c r="B119" s="1">
        <v>6210</v>
      </c>
      <c r="C119" s="1" t="s">
        <v>1245</v>
      </c>
      <c r="D119" s="1" t="s">
        <v>242</v>
      </c>
      <c r="E119" s="1" t="s">
        <v>239</v>
      </c>
      <c r="F119" s="1">
        <v>510</v>
      </c>
      <c r="G119" s="1">
        <v>1205</v>
      </c>
      <c r="H119" s="1" t="s">
        <v>1403</v>
      </c>
      <c r="I119" s="1" t="s">
        <v>1404</v>
      </c>
      <c r="J119" s="1" t="s">
        <v>294</v>
      </c>
      <c r="K119" s="2">
        <v>33279</v>
      </c>
      <c r="L119" s="2">
        <v>33422</v>
      </c>
      <c r="M119" s="1">
        <f>IF(Merge2[[#This Row],[Current_Status]]="DELIVERED",DATEDIF(Merge2[[#This Row],[Sent_date]],Merge2[[#This Row],[Delivery_date]],"D"),0)</f>
        <v>143</v>
      </c>
      <c r="N119">
        <f>YEAR(Merge2[[#This Row],[Sent_date]])</f>
        <v>1991</v>
      </c>
      <c r="O119" t="e">
        <f t="shared" si="3"/>
        <v>#NAME?</v>
      </c>
    </row>
    <row r="120" spans="1:15" x14ac:dyDescent="0.25">
      <c r="A120" s="1">
        <v>510</v>
      </c>
      <c r="B120" s="1">
        <v>5781</v>
      </c>
      <c r="C120" s="1" t="s">
        <v>258</v>
      </c>
      <c r="D120" s="1" t="s">
        <v>242</v>
      </c>
      <c r="E120" s="1" t="s">
        <v>239</v>
      </c>
      <c r="F120" s="1">
        <v>117</v>
      </c>
      <c r="G120" s="1">
        <v>716</v>
      </c>
      <c r="H120" s="1" t="s">
        <v>652</v>
      </c>
      <c r="I120" s="1" t="s">
        <v>1405</v>
      </c>
      <c r="J120" s="1" t="s">
        <v>295</v>
      </c>
      <c r="K120" s="2">
        <v>28037</v>
      </c>
      <c r="L120" s="2"/>
      <c r="M120" s="1">
        <f>IF(Merge2[[#This Row],[Current_Status]]="DELIVERED",DATEDIF(Merge2[[#This Row],[Sent_date]],Merge2[[#This Row],[Delivery_date]],"D"),0)</f>
        <v>0</v>
      </c>
      <c r="N120">
        <f>YEAR(Merge2[[#This Row],[Sent_date]])</f>
        <v>1976</v>
      </c>
      <c r="O120" t="e">
        <f t="shared" si="3"/>
        <v>#NAME?</v>
      </c>
    </row>
    <row r="121" spans="1:15" x14ac:dyDescent="0.25">
      <c r="A121" s="1">
        <v>444</v>
      </c>
      <c r="B121" s="1">
        <v>8306</v>
      </c>
      <c r="C121" s="1" t="s">
        <v>280</v>
      </c>
      <c r="D121" s="1" t="s">
        <v>238</v>
      </c>
      <c r="E121" s="1" t="s">
        <v>243</v>
      </c>
      <c r="F121" s="1">
        <v>973</v>
      </c>
      <c r="G121" s="1">
        <v>1250</v>
      </c>
      <c r="H121" s="1" t="s">
        <v>1406</v>
      </c>
      <c r="I121" s="1" t="s">
        <v>1407</v>
      </c>
      <c r="J121" s="1" t="s">
        <v>295</v>
      </c>
      <c r="K121" s="2">
        <v>32075</v>
      </c>
      <c r="L121" s="2"/>
      <c r="M121" s="1">
        <f>IF(Merge2[[#This Row],[Current_Status]]="DELIVERED",DATEDIF(Merge2[[#This Row],[Sent_date]],Merge2[[#This Row],[Delivery_date]],"D"),0)</f>
        <v>0</v>
      </c>
      <c r="N121">
        <f>YEAR(Merge2[[#This Row],[Sent_date]])</f>
        <v>1987</v>
      </c>
      <c r="O121" t="e">
        <f t="shared" si="3"/>
        <v>#NAME?</v>
      </c>
    </row>
    <row r="122" spans="1:15" x14ac:dyDescent="0.25">
      <c r="A122" s="1">
        <v>503</v>
      </c>
      <c r="B122" s="1">
        <v>3270</v>
      </c>
      <c r="C122" s="1" t="s">
        <v>255</v>
      </c>
      <c r="D122" s="1" t="s">
        <v>238</v>
      </c>
      <c r="E122" s="1" t="s">
        <v>239</v>
      </c>
      <c r="F122" s="1">
        <v>243</v>
      </c>
      <c r="G122" s="1">
        <v>935</v>
      </c>
      <c r="H122" s="1" t="s">
        <v>1408</v>
      </c>
      <c r="I122" s="1" t="s">
        <v>855</v>
      </c>
      <c r="J122" s="1" t="s">
        <v>294</v>
      </c>
      <c r="K122" s="2">
        <v>27114</v>
      </c>
      <c r="L122" s="2">
        <v>27174</v>
      </c>
      <c r="M122" s="1">
        <f>IF(Merge2[[#This Row],[Current_Status]]="DELIVERED",DATEDIF(Merge2[[#This Row],[Sent_date]],Merge2[[#This Row],[Delivery_date]],"D"),0)</f>
        <v>60</v>
      </c>
      <c r="N122">
        <f>YEAR(Merge2[[#This Row],[Sent_date]])</f>
        <v>1974</v>
      </c>
      <c r="O122" t="e">
        <f t="shared" si="3"/>
        <v>#NAME?</v>
      </c>
    </row>
    <row r="123" spans="1:15" x14ac:dyDescent="0.25">
      <c r="A123" s="1">
        <v>109</v>
      </c>
      <c r="B123" s="1">
        <v>6787</v>
      </c>
      <c r="C123" s="1" t="s">
        <v>246</v>
      </c>
      <c r="D123" s="1" t="s">
        <v>238</v>
      </c>
      <c r="E123" s="1" t="s">
        <v>243</v>
      </c>
      <c r="F123" s="1">
        <v>715</v>
      </c>
      <c r="G123" s="1">
        <v>1185</v>
      </c>
      <c r="H123" s="1" t="s">
        <v>687</v>
      </c>
      <c r="I123" s="1" t="s">
        <v>1409</v>
      </c>
      <c r="J123" s="1" t="s">
        <v>295</v>
      </c>
      <c r="K123" s="2">
        <v>41777</v>
      </c>
      <c r="L123" s="2"/>
      <c r="M123" s="1">
        <f>IF(Merge2[[#This Row],[Current_Status]]="DELIVERED",DATEDIF(Merge2[[#This Row],[Sent_date]],Merge2[[#This Row],[Delivery_date]],"D"),0)</f>
        <v>0</v>
      </c>
      <c r="N123">
        <f>YEAR(Merge2[[#This Row],[Sent_date]])</f>
        <v>2014</v>
      </c>
      <c r="O123" t="e">
        <f t="shared" si="3"/>
        <v>#NAME?</v>
      </c>
    </row>
    <row r="124" spans="1:15" x14ac:dyDescent="0.25">
      <c r="A124" s="1">
        <v>823</v>
      </c>
      <c r="B124" s="1">
        <v>3733</v>
      </c>
      <c r="C124" s="1" t="s">
        <v>237</v>
      </c>
      <c r="D124" s="1" t="s">
        <v>238</v>
      </c>
      <c r="E124" s="1" t="s">
        <v>243</v>
      </c>
      <c r="F124" s="1">
        <v>571</v>
      </c>
      <c r="G124" s="1">
        <v>1031</v>
      </c>
      <c r="H124" s="1" t="s">
        <v>487</v>
      </c>
      <c r="I124" s="1" t="s">
        <v>1410</v>
      </c>
      <c r="J124" s="1" t="s">
        <v>294</v>
      </c>
      <c r="K124" s="2">
        <v>27532</v>
      </c>
      <c r="L124" s="2">
        <v>27534</v>
      </c>
      <c r="M124" s="1">
        <f>IF(Merge2[[#This Row],[Current_Status]]="DELIVERED",DATEDIF(Merge2[[#This Row],[Sent_date]],Merge2[[#This Row],[Delivery_date]],"D"),0)</f>
        <v>2</v>
      </c>
      <c r="N124">
        <f>YEAR(Merge2[[#This Row],[Sent_date]])</f>
        <v>1975</v>
      </c>
      <c r="O124" t="e">
        <f t="shared" si="3"/>
        <v>#NAME?</v>
      </c>
    </row>
    <row r="125" spans="1:15" x14ac:dyDescent="0.25">
      <c r="A125" s="1">
        <v>147</v>
      </c>
      <c r="B125" s="1">
        <v>207</v>
      </c>
      <c r="C125" s="1" t="s">
        <v>261</v>
      </c>
      <c r="D125" s="1" t="s">
        <v>238</v>
      </c>
      <c r="E125" s="1" t="s">
        <v>243</v>
      </c>
      <c r="F125" s="1">
        <v>369</v>
      </c>
      <c r="G125" s="1">
        <v>646</v>
      </c>
      <c r="H125" s="1" t="s">
        <v>655</v>
      </c>
      <c r="I125" s="1" t="s">
        <v>1411</v>
      </c>
      <c r="J125" s="1" t="s">
        <v>294</v>
      </c>
      <c r="K125" s="2">
        <v>38431</v>
      </c>
      <c r="L125" s="2">
        <v>38610</v>
      </c>
      <c r="M125" s="1">
        <f>IF(Merge2[[#This Row],[Current_Status]]="DELIVERED",DATEDIF(Merge2[[#This Row],[Sent_date]],Merge2[[#This Row],[Delivery_date]],"D"),0)</f>
        <v>179</v>
      </c>
      <c r="N125">
        <f>YEAR(Merge2[[#This Row],[Sent_date]])</f>
        <v>2005</v>
      </c>
      <c r="O125" t="e">
        <f t="shared" si="3"/>
        <v>#NAME?</v>
      </c>
    </row>
    <row r="126" spans="1:15" x14ac:dyDescent="0.25">
      <c r="A126" s="1">
        <v>625</v>
      </c>
      <c r="B126" s="1">
        <v>3</v>
      </c>
      <c r="C126" s="1" t="s">
        <v>261</v>
      </c>
      <c r="D126" s="1" t="s">
        <v>242</v>
      </c>
      <c r="E126" s="1" t="s">
        <v>239</v>
      </c>
      <c r="F126" s="1">
        <v>318</v>
      </c>
      <c r="G126" s="1">
        <v>980</v>
      </c>
      <c r="H126" s="1" t="s">
        <v>1412</v>
      </c>
      <c r="I126" s="1" t="s">
        <v>1413</v>
      </c>
      <c r="J126" s="1" t="s">
        <v>295</v>
      </c>
      <c r="K126" s="2">
        <v>43376</v>
      </c>
      <c r="L126" s="2"/>
      <c r="M126" s="1">
        <f>IF(Merge2[[#This Row],[Current_Status]]="DELIVERED",DATEDIF(Merge2[[#This Row],[Sent_date]],Merge2[[#This Row],[Delivery_date]],"D"),0)</f>
        <v>0</v>
      </c>
      <c r="N126">
        <f>YEAR(Merge2[[#This Row],[Sent_date]])</f>
        <v>2018</v>
      </c>
      <c r="O126" t="e">
        <f t="shared" si="3"/>
        <v>#NAME?</v>
      </c>
    </row>
    <row r="127" spans="1:15" x14ac:dyDescent="0.25">
      <c r="A127" s="1">
        <v>695</v>
      </c>
      <c r="B127" s="1">
        <v>1896</v>
      </c>
      <c r="C127" s="1" t="s">
        <v>255</v>
      </c>
      <c r="D127" s="1" t="s">
        <v>238</v>
      </c>
      <c r="E127" s="1" t="s">
        <v>239</v>
      </c>
      <c r="F127" s="1">
        <v>266</v>
      </c>
      <c r="G127" s="1">
        <v>833</v>
      </c>
      <c r="H127" s="1" t="s">
        <v>687</v>
      </c>
      <c r="I127" s="1" t="s">
        <v>1414</v>
      </c>
      <c r="J127" s="1" t="s">
        <v>295</v>
      </c>
      <c r="K127" s="2">
        <v>41542</v>
      </c>
      <c r="L127" s="2"/>
      <c r="M127" s="1">
        <f>IF(Merge2[[#This Row],[Current_Status]]="DELIVERED",DATEDIF(Merge2[[#This Row],[Sent_date]],Merge2[[#This Row],[Delivery_date]],"D"),0)</f>
        <v>0</v>
      </c>
      <c r="N127">
        <f>YEAR(Merge2[[#This Row],[Sent_date]])</f>
        <v>2013</v>
      </c>
      <c r="O127" t="e">
        <f t="shared" si="3"/>
        <v>#NAME?</v>
      </c>
    </row>
    <row r="128" spans="1:15" x14ac:dyDescent="0.25">
      <c r="A128" s="1">
        <v>983</v>
      </c>
      <c r="B128" s="1">
        <v>9631</v>
      </c>
      <c r="C128" s="1" t="s">
        <v>249</v>
      </c>
      <c r="D128" s="1" t="s">
        <v>242</v>
      </c>
      <c r="E128" s="1" t="s">
        <v>239</v>
      </c>
      <c r="F128" s="1">
        <v>60</v>
      </c>
      <c r="G128" s="1">
        <v>166</v>
      </c>
      <c r="H128" s="1" t="s">
        <v>1415</v>
      </c>
      <c r="I128" s="1" t="s">
        <v>1416</v>
      </c>
      <c r="J128" s="1" t="s">
        <v>295</v>
      </c>
      <c r="K128" s="2">
        <v>34159</v>
      </c>
      <c r="L128" s="2"/>
      <c r="M128" s="1">
        <f>IF(Merge2[[#This Row],[Current_Status]]="DELIVERED",DATEDIF(Merge2[[#This Row],[Sent_date]],Merge2[[#This Row],[Delivery_date]],"D"),0)</f>
        <v>0</v>
      </c>
      <c r="N128">
        <f>YEAR(Merge2[[#This Row],[Sent_date]])</f>
        <v>1993</v>
      </c>
      <c r="O128" t="e">
        <f t="shared" si="3"/>
        <v>#NAME?</v>
      </c>
    </row>
    <row r="129" spans="1:15" x14ac:dyDescent="0.25">
      <c r="A129" s="1">
        <v>82</v>
      </c>
      <c r="B129" s="1">
        <v>3132</v>
      </c>
      <c r="C129" s="1" t="s">
        <v>246</v>
      </c>
      <c r="D129" s="1" t="s">
        <v>242</v>
      </c>
      <c r="E129" s="1" t="s">
        <v>243</v>
      </c>
      <c r="F129" s="1">
        <v>121</v>
      </c>
      <c r="G129" s="1">
        <v>557</v>
      </c>
      <c r="H129" s="1" t="s">
        <v>1417</v>
      </c>
      <c r="I129" s="1" t="s">
        <v>1418</v>
      </c>
      <c r="J129" s="1" t="s">
        <v>295</v>
      </c>
      <c r="K129" s="2">
        <v>35579</v>
      </c>
      <c r="L129" s="2"/>
      <c r="M129" s="1">
        <f>IF(Merge2[[#This Row],[Current_Status]]="DELIVERED",DATEDIF(Merge2[[#This Row],[Sent_date]],Merge2[[#This Row],[Delivery_date]],"D"),0)</f>
        <v>0</v>
      </c>
      <c r="N129">
        <f>YEAR(Merge2[[#This Row],[Sent_date]])</f>
        <v>1997</v>
      </c>
      <c r="O129" t="e">
        <f t="shared" si="3"/>
        <v>#NAME?</v>
      </c>
    </row>
    <row r="130" spans="1:15" x14ac:dyDescent="0.25">
      <c r="A130" s="1">
        <v>397</v>
      </c>
      <c r="B130" s="1">
        <v>1202</v>
      </c>
      <c r="C130" s="1" t="s">
        <v>267</v>
      </c>
      <c r="D130" s="1" t="s">
        <v>242</v>
      </c>
      <c r="E130" s="1" t="s">
        <v>243</v>
      </c>
      <c r="F130" s="1">
        <v>876</v>
      </c>
      <c r="G130" s="1">
        <v>1045</v>
      </c>
      <c r="H130" s="1" t="s">
        <v>1419</v>
      </c>
      <c r="I130" s="1" t="s">
        <v>1420</v>
      </c>
      <c r="J130" s="1" t="s">
        <v>295</v>
      </c>
      <c r="K130" s="2">
        <v>38046</v>
      </c>
      <c r="L130" s="2"/>
      <c r="M130" s="1">
        <f>IF(Merge2[[#This Row],[Current_Status]]="DELIVERED",DATEDIF(Merge2[[#This Row],[Sent_date]],Merge2[[#This Row],[Delivery_date]],"D"),0)</f>
        <v>0</v>
      </c>
      <c r="N130">
        <f>YEAR(Merge2[[#This Row],[Sent_date]])</f>
        <v>2004</v>
      </c>
      <c r="O130" t="e">
        <f t="shared" ref="O130:O161" si="4">count</f>
        <v>#NAME?</v>
      </c>
    </row>
    <row r="131" spans="1:15" x14ac:dyDescent="0.25">
      <c r="A131" s="1">
        <v>599</v>
      </c>
      <c r="B131" s="1">
        <v>8834</v>
      </c>
      <c r="C131" s="1" t="s">
        <v>261</v>
      </c>
      <c r="D131" s="1" t="s">
        <v>238</v>
      </c>
      <c r="E131" s="1" t="s">
        <v>239</v>
      </c>
      <c r="F131" s="1">
        <v>946</v>
      </c>
      <c r="G131" s="1">
        <v>1100</v>
      </c>
      <c r="H131" s="1" t="s">
        <v>479</v>
      </c>
      <c r="I131" s="1" t="s">
        <v>766</v>
      </c>
      <c r="J131" s="1" t="s">
        <v>295</v>
      </c>
      <c r="K131" s="2">
        <v>37134</v>
      </c>
      <c r="L131" s="2"/>
      <c r="M131" s="1">
        <f>IF(Merge2[[#This Row],[Current_Status]]="DELIVERED",DATEDIF(Merge2[[#This Row],[Sent_date]],Merge2[[#This Row],[Delivery_date]],"D"),0)</f>
        <v>0</v>
      </c>
      <c r="N131">
        <f>YEAR(Merge2[[#This Row],[Sent_date]])</f>
        <v>2001</v>
      </c>
      <c r="O131" t="e">
        <f t="shared" si="4"/>
        <v>#NAME?</v>
      </c>
    </row>
    <row r="132" spans="1:15" x14ac:dyDescent="0.25">
      <c r="A132" s="1">
        <v>306</v>
      </c>
      <c r="B132" s="1">
        <v>1201</v>
      </c>
      <c r="C132" s="1" t="s">
        <v>264</v>
      </c>
      <c r="D132" s="1" t="s">
        <v>238</v>
      </c>
      <c r="E132" s="1" t="s">
        <v>239</v>
      </c>
      <c r="F132" s="1">
        <v>654</v>
      </c>
      <c r="G132" s="1">
        <v>1150</v>
      </c>
      <c r="H132" s="1" t="s">
        <v>513</v>
      </c>
      <c r="I132" s="1" t="s">
        <v>1421</v>
      </c>
      <c r="J132" s="1" t="s">
        <v>294</v>
      </c>
      <c r="K132" s="2">
        <v>30344</v>
      </c>
      <c r="L132" s="2">
        <v>30519</v>
      </c>
      <c r="M132" s="1">
        <f>IF(Merge2[[#This Row],[Current_Status]]="DELIVERED",DATEDIF(Merge2[[#This Row],[Sent_date]],Merge2[[#This Row],[Delivery_date]],"D"),0)</f>
        <v>175</v>
      </c>
      <c r="N132">
        <f>YEAR(Merge2[[#This Row],[Sent_date]])</f>
        <v>1983</v>
      </c>
      <c r="O132" t="e">
        <f t="shared" si="4"/>
        <v>#NAME?</v>
      </c>
    </row>
    <row r="133" spans="1:15" hidden="1" x14ac:dyDescent="0.25">
      <c r="A133" s="1"/>
      <c r="B133" s="1"/>
      <c r="C133" s="1"/>
      <c r="D133" s="1"/>
      <c r="E133" s="1"/>
      <c r="F133" s="1"/>
      <c r="G133" s="1"/>
      <c r="H133" s="1"/>
      <c r="I133" s="1"/>
      <c r="J133" s="1"/>
      <c r="K133" s="2"/>
      <c r="L133" s="2"/>
      <c r="N133">
        <f>YEAR(Merge2[[#This Row],[Sent_date]])</f>
        <v>1900</v>
      </c>
      <c r="O133" t="e">
        <f t="shared" si="4"/>
        <v>#NAME?</v>
      </c>
    </row>
    <row r="134" spans="1:15" x14ac:dyDescent="0.25">
      <c r="A134" s="1">
        <v>20</v>
      </c>
      <c r="B134" s="1">
        <v>6759</v>
      </c>
      <c r="C134" s="1" t="s">
        <v>280</v>
      </c>
      <c r="D134" s="1" t="s">
        <v>238</v>
      </c>
      <c r="E134" s="1" t="s">
        <v>239</v>
      </c>
      <c r="F134" s="1">
        <v>630</v>
      </c>
      <c r="G134" s="1">
        <v>1062</v>
      </c>
      <c r="H134" s="1" t="s">
        <v>1423</v>
      </c>
      <c r="I134" s="1" t="s">
        <v>1424</v>
      </c>
      <c r="J134" s="1" t="s">
        <v>295</v>
      </c>
      <c r="K134" s="2">
        <v>43007</v>
      </c>
      <c r="L134" s="2"/>
      <c r="M134" s="1">
        <f>IF(Merge2[[#This Row],[Current_Status]]="DELIVERED",DATEDIF(Merge2[[#This Row],[Sent_date]],Merge2[[#This Row],[Delivery_date]],"D"),0)</f>
        <v>0</v>
      </c>
      <c r="N134">
        <f>YEAR(Merge2[[#This Row],[Sent_date]])</f>
        <v>2017</v>
      </c>
      <c r="O134" t="e">
        <f t="shared" si="4"/>
        <v>#NAME?</v>
      </c>
    </row>
    <row r="135" spans="1:15" x14ac:dyDescent="0.25">
      <c r="A135" s="1">
        <v>515</v>
      </c>
      <c r="B135" s="1">
        <v>2601</v>
      </c>
      <c r="C135" s="1" t="s">
        <v>237</v>
      </c>
      <c r="D135" s="1" t="s">
        <v>238</v>
      </c>
      <c r="E135" s="1" t="s">
        <v>243</v>
      </c>
      <c r="F135" s="1">
        <v>782</v>
      </c>
      <c r="G135" s="1">
        <v>1425</v>
      </c>
      <c r="H135" s="1" t="s">
        <v>1425</v>
      </c>
      <c r="I135" s="1" t="s">
        <v>1426</v>
      </c>
      <c r="J135" s="1" t="s">
        <v>295</v>
      </c>
      <c r="K135" s="2">
        <v>35065</v>
      </c>
      <c r="L135" s="2"/>
      <c r="M135" s="1">
        <f>IF(Merge2[[#This Row],[Current_Status]]="DELIVERED",DATEDIF(Merge2[[#This Row],[Sent_date]],Merge2[[#This Row],[Delivery_date]],"D"),0)</f>
        <v>0</v>
      </c>
      <c r="N135">
        <f>YEAR(Merge2[[#This Row],[Sent_date]])</f>
        <v>1996</v>
      </c>
      <c r="O135" t="e">
        <f t="shared" si="4"/>
        <v>#NAME?</v>
      </c>
    </row>
    <row r="136" spans="1:15" x14ac:dyDescent="0.25">
      <c r="A136" s="1">
        <v>332</v>
      </c>
      <c r="B136" s="1">
        <v>2656</v>
      </c>
      <c r="C136" s="1" t="s">
        <v>246</v>
      </c>
      <c r="D136" s="1" t="s">
        <v>242</v>
      </c>
      <c r="E136" s="1" t="s">
        <v>239</v>
      </c>
      <c r="F136" s="1">
        <v>45</v>
      </c>
      <c r="G136" s="1">
        <v>39</v>
      </c>
      <c r="H136" s="1" t="s">
        <v>1427</v>
      </c>
      <c r="I136" s="1" t="s">
        <v>1428</v>
      </c>
      <c r="J136" s="1" t="s">
        <v>295</v>
      </c>
      <c r="K136" s="2">
        <v>39705</v>
      </c>
      <c r="L136" s="2"/>
      <c r="M136" s="1">
        <f>IF(Merge2[[#This Row],[Current_Status]]="DELIVERED",DATEDIF(Merge2[[#This Row],[Sent_date]],Merge2[[#This Row],[Delivery_date]],"D"),0)</f>
        <v>0</v>
      </c>
      <c r="N136">
        <f>YEAR(Merge2[[#This Row],[Sent_date]])</f>
        <v>2008</v>
      </c>
      <c r="O136" t="e">
        <f t="shared" si="4"/>
        <v>#NAME?</v>
      </c>
    </row>
    <row r="137" spans="1:15" x14ac:dyDescent="0.25">
      <c r="A137" s="1">
        <v>127</v>
      </c>
      <c r="B137" s="1">
        <v>9645</v>
      </c>
      <c r="C137" s="1" t="s">
        <v>246</v>
      </c>
      <c r="D137" s="1" t="s">
        <v>242</v>
      </c>
      <c r="E137" s="1" t="s">
        <v>243</v>
      </c>
      <c r="F137" s="1">
        <v>916</v>
      </c>
      <c r="G137" s="1">
        <v>1143</v>
      </c>
      <c r="H137" s="1" t="s">
        <v>1429</v>
      </c>
      <c r="I137" s="1" t="s">
        <v>1430</v>
      </c>
      <c r="J137" s="1" t="s">
        <v>294</v>
      </c>
      <c r="K137" s="2">
        <v>38725</v>
      </c>
      <c r="L137" s="2">
        <v>38726</v>
      </c>
      <c r="M137" s="1">
        <f>IF(Merge2[[#This Row],[Current_Status]]="DELIVERED",DATEDIF(Merge2[[#This Row],[Sent_date]],Merge2[[#This Row],[Delivery_date]],"D"),0)</f>
        <v>1</v>
      </c>
      <c r="N137">
        <f>YEAR(Merge2[[#This Row],[Sent_date]])</f>
        <v>2006</v>
      </c>
      <c r="O137" t="e">
        <f t="shared" si="4"/>
        <v>#NAME?</v>
      </c>
    </row>
    <row r="138" spans="1:15" x14ac:dyDescent="0.25">
      <c r="A138" s="1">
        <v>958</v>
      </c>
      <c r="B138" s="1">
        <v>584</v>
      </c>
      <c r="C138" s="1" t="s">
        <v>264</v>
      </c>
      <c r="D138" s="1" t="s">
        <v>242</v>
      </c>
      <c r="E138" s="1" t="s">
        <v>243</v>
      </c>
      <c r="F138" s="1">
        <v>274</v>
      </c>
      <c r="G138" s="1">
        <v>669</v>
      </c>
      <c r="H138" s="1" t="s">
        <v>1431</v>
      </c>
      <c r="I138" s="1" t="s">
        <v>1432</v>
      </c>
      <c r="J138" s="1" t="s">
        <v>295</v>
      </c>
      <c r="K138" s="2">
        <v>42424</v>
      </c>
      <c r="L138" s="2"/>
      <c r="M138" s="1">
        <f>IF(Merge2[[#This Row],[Current_Status]]="DELIVERED",DATEDIF(Merge2[[#This Row],[Sent_date]],Merge2[[#This Row],[Delivery_date]],"D"),0)</f>
        <v>0</v>
      </c>
      <c r="N138">
        <f>YEAR(Merge2[[#This Row],[Sent_date]])</f>
        <v>2016</v>
      </c>
      <c r="O138" t="e">
        <f t="shared" si="4"/>
        <v>#NAME?</v>
      </c>
    </row>
    <row r="139" spans="1:15" x14ac:dyDescent="0.25">
      <c r="A139" s="1">
        <v>42</v>
      </c>
      <c r="B139" s="1">
        <v>2121</v>
      </c>
      <c r="C139" s="1" t="s">
        <v>1245</v>
      </c>
      <c r="D139" s="1" t="s">
        <v>238</v>
      </c>
      <c r="E139" s="1" t="s">
        <v>239</v>
      </c>
      <c r="F139" s="1">
        <v>987</v>
      </c>
      <c r="G139" s="1">
        <v>1134</v>
      </c>
      <c r="H139" s="1" t="s">
        <v>1433</v>
      </c>
      <c r="I139" s="1" t="s">
        <v>1434</v>
      </c>
      <c r="J139" s="1" t="s">
        <v>294</v>
      </c>
      <c r="K139" s="2">
        <v>28875</v>
      </c>
      <c r="L139" s="2">
        <v>29110</v>
      </c>
      <c r="M139" s="1">
        <f>IF(Merge2[[#This Row],[Current_Status]]="DELIVERED",DATEDIF(Merge2[[#This Row],[Sent_date]],Merge2[[#This Row],[Delivery_date]],"D"),0)</f>
        <v>235</v>
      </c>
      <c r="N139">
        <f>YEAR(Merge2[[#This Row],[Sent_date]])</f>
        <v>1979</v>
      </c>
      <c r="O139" t="e">
        <f t="shared" si="4"/>
        <v>#NAME?</v>
      </c>
    </row>
    <row r="140" spans="1:15" x14ac:dyDescent="0.25">
      <c r="A140" s="1">
        <v>977</v>
      </c>
      <c r="B140" s="1">
        <v>2142</v>
      </c>
      <c r="C140" s="1" t="s">
        <v>1245</v>
      </c>
      <c r="D140" s="1" t="s">
        <v>242</v>
      </c>
      <c r="E140" s="1" t="s">
        <v>239</v>
      </c>
      <c r="F140" s="1">
        <v>434</v>
      </c>
      <c r="G140" s="1">
        <v>558</v>
      </c>
      <c r="H140" s="1" t="s">
        <v>1435</v>
      </c>
      <c r="I140" s="1" t="s">
        <v>286</v>
      </c>
      <c r="J140" s="1" t="s">
        <v>294</v>
      </c>
      <c r="K140" s="2">
        <v>37290</v>
      </c>
      <c r="L140" s="2">
        <v>37549</v>
      </c>
      <c r="M140" s="1">
        <f>IF(Merge2[[#This Row],[Current_Status]]="DELIVERED",DATEDIF(Merge2[[#This Row],[Sent_date]],Merge2[[#This Row],[Delivery_date]],"D"),0)</f>
        <v>259</v>
      </c>
      <c r="N140">
        <f>YEAR(Merge2[[#This Row],[Sent_date]])</f>
        <v>2002</v>
      </c>
      <c r="O140" t="e">
        <f t="shared" si="4"/>
        <v>#NAME?</v>
      </c>
    </row>
    <row r="141" spans="1:15" x14ac:dyDescent="0.25">
      <c r="A141" s="1">
        <v>460</v>
      </c>
      <c r="B141" s="1">
        <v>2396</v>
      </c>
      <c r="C141" s="1" t="s">
        <v>252</v>
      </c>
      <c r="D141" s="1" t="s">
        <v>242</v>
      </c>
      <c r="E141" s="1" t="s">
        <v>243</v>
      </c>
      <c r="F141" s="1">
        <v>897</v>
      </c>
      <c r="G141" s="1">
        <v>1313</v>
      </c>
      <c r="H141" s="1" t="s">
        <v>704</v>
      </c>
      <c r="I141" s="1" t="s">
        <v>1309</v>
      </c>
      <c r="J141" s="1" t="s">
        <v>294</v>
      </c>
      <c r="K141" s="2">
        <v>38458</v>
      </c>
      <c r="L141" s="2">
        <v>38610</v>
      </c>
      <c r="M141" s="1">
        <f>IF(Merge2[[#This Row],[Current_Status]]="DELIVERED",DATEDIF(Merge2[[#This Row],[Sent_date]],Merge2[[#This Row],[Delivery_date]],"D"),0)</f>
        <v>152</v>
      </c>
      <c r="N141">
        <f>YEAR(Merge2[[#This Row],[Sent_date]])</f>
        <v>2005</v>
      </c>
      <c r="O141" t="e">
        <f t="shared" si="4"/>
        <v>#NAME?</v>
      </c>
    </row>
    <row r="142" spans="1:15" x14ac:dyDescent="0.25">
      <c r="A142" s="1">
        <v>659</v>
      </c>
      <c r="B142" s="1">
        <v>8747</v>
      </c>
      <c r="C142" s="1" t="s">
        <v>267</v>
      </c>
      <c r="D142" s="1" t="s">
        <v>242</v>
      </c>
      <c r="E142" s="1" t="s">
        <v>239</v>
      </c>
      <c r="F142" s="1">
        <v>442</v>
      </c>
      <c r="G142" s="1">
        <v>595</v>
      </c>
      <c r="H142" s="1" t="s">
        <v>1436</v>
      </c>
      <c r="I142" s="1" t="s">
        <v>1437</v>
      </c>
      <c r="J142" s="1" t="s">
        <v>294</v>
      </c>
      <c r="K142" s="2">
        <v>35847</v>
      </c>
      <c r="L142" s="2">
        <v>36049</v>
      </c>
      <c r="M142" s="1">
        <f>IF(Merge2[[#This Row],[Current_Status]]="DELIVERED",DATEDIF(Merge2[[#This Row],[Sent_date]],Merge2[[#This Row],[Delivery_date]],"D"),0)</f>
        <v>202</v>
      </c>
      <c r="N142">
        <f>YEAR(Merge2[[#This Row],[Sent_date]])</f>
        <v>1998</v>
      </c>
      <c r="O142" t="e">
        <f t="shared" si="4"/>
        <v>#NAME?</v>
      </c>
    </row>
    <row r="143" spans="1:15" x14ac:dyDescent="0.25">
      <c r="A143" s="1">
        <v>197</v>
      </c>
      <c r="B143" s="1">
        <v>4142</v>
      </c>
      <c r="C143" s="1" t="s">
        <v>255</v>
      </c>
      <c r="D143" s="1" t="s">
        <v>238</v>
      </c>
      <c r="E143" s="1" t="s">
        <v>243</v>
      </c>
      <c r="F143" s="1">
        <v>98</v>
      </c>
      <c r="G143" s="1">
        <v>360</v>
      </c>
      <c r="H143" s="1" t="s">
        <v>1438</v>
      </c>
      <c r="I143" s="1" t="s">
        <v>1439</v>
      </c>
      <c r="J143" s="1" t="s">
        <v>294</v>
      </c>
      <c r="K143" s="2">
        <v>32596</v>
      </c>
      <c r="L143" s="2">
        <v>32743</v>
      </c>
      <c r="M143" s="1">
        <f>IF(Merge2[[#This Row],[Current_Status]]="DELIVERED",DATEDIF(Merge2[[#This Row],[Sent_date]],Merge2[[#This Row],[Delivery_date]],"D"),0)</f>
        <v>147</v>
      </c>
      <c r="N143">
        <f>YEAR(Merge2[[#This Row],[Sent_date]])</f>
        <v>1989</v>
      </c>
      <c r="O143" t="e">
        <f t="shared" si="4"/>
        <v>#NAME?</v>
      </c>
    </row>
    <row r="144" spans="1:15" x14ac:dyDescent="0.25">
      <c r="A144" s="1">
        <v>540</v>
      </c>
      <c r="B144" s="1">
        <v>9770</v>
      </c>
      <c r="C144" s="1" t="s">
        <v>246</v>
      </c>
      <c r="D144" s="1" t="s">
        <v>242</v>
      </c>
      <c r="E144" s="1" t="s">
        <v>243</v>
      </c>
      <c r="F144" s="1">
        <v>431</v>
      </c>
      <c r="G144" s="1">
        <v>934</v>
      </c>
      <c r="H144" s="1" t="s">
        <v>1440</v>
      </c>
      <c r="I144" s="1" t="s">
        <v>159</v>
      </c>
      <c r="J144" s="1" t="s">
        <v>294</v>
      </c>
      <c r="K144" s="2">
        <v>28236</v>
      </c>
      <c r="L144" s="2">
        <v>28437</v>
      </c>
      <c r="M144" s="1">
        <f>IF(Merge2[[#This Row],[Current_Status]]="DELIVERED",DATEDIF(Merge2[[#This Row],[Sent_date]],Merge2[[#This Row],[Delivery_date]],"D"),0)</f>
        <v>201</v>
      </c>
      <c r="N144">
        <f>YEAR(Merge2[[#This Row],[Sent_date]])</f>
        <v>1977</v>
      </c>
      <c r="O144" t="e">
        <f t="shared" si="4"/>
        <v>#NAME?</v>
      </c>
    </row>
    <row r="145" spans="1:15" x14ac:dyDescent="0.25">
      <c r="A145" s="1">
        <v>178</v>
      </c>
      <c r="B145" s="1">
        <v>2593</v>
      </c>
      <c r="C145" s="1" t="s">
        <v>280</v>
      </c>
      <c r="D145" s="1" t="s">
        <v>242</v>
      </c>
      <c r="E145" s="1" t="s">
        <v>243</v>
      </c>
      <c r="F145" s="1">
        <v>745</v>
      </c>
      <c r="G145" s="1">
        <v>1383</v>
      </c>
      <c r="H145" s="1" t="s">
        <v>1441</v>
      </c>
      <c r="I145" s="1" t="s">
        <v>1442</v>
      </c>
      <c r="J145" s="1" t="s">
        <v>294</v>
      </c>
      <c r="K145" s="2">
        <v>39814</v>
      </c>
      <c r="L145" s="2">
        <v>39839</v>
      </c>
      <c r="M145" s="1">
        <f>IF(Merge2[[#This Row],[Current_Status]]="DELIVERED",DATEDIF(Merge2[[#This Row],[Sent_date]],Merge2[[#This Row],[Delivery_date]],"D"),0)</f>
        <v>25</v>
      </c>
      <c r="N145">
        <f>YEAR(Merge2[[#This Row],[Sent_date]])</f>
        <v>2009</v>
      </c>
      <c r="O145" t="e">
        <f t="shared" si="4"/>
        <v>#NAME?</v>
      </c>
    </row>
    <row r="146" spans="1:15" x14ac:dyDescent="0.25">
      <c r="A146" s="1">
        <v>202</v>
      </c>
      <c r="B146" s="1">
        <v>9807</v>
      </c>
      <c r="C146" s="1" t="s">
        <v>249</v>
      </c>
      <c r="D146" s="1" t="s">
        <v>242</v>
      </c>
      <c r="E146" s="1" t="s">
        <v>243</v>
      </c>
      <c r="F146" s="1">
        <v>871</v>
      </c>
      <c r="G146" s="1">
        <v>1274</v>
      </c>
      <c r="H146" s="1" t="s">
        <v>1437</v>
      </c>
      <c r="I146" s="1" t="s">
        <v>1255</v>
      </c>
      <c r="J146" s="1" t="s">
        <v>294</v>
      </c>
      <c r="K146" s="2">
        <v>36918</v>
      </c>
      <c r="L146" s="2">
        <v>37106</v>
      </c>
      <c r="M146" s="1">
        <f>IF(Merge2[[#This Row],[Current_Status]]="DELIVERED",DATEDIF(Merge2[[#This Row],[Sent_date]],Merge2[[#This Row],[Delivery_date]],"D"),0)</f>
        <v>188</v>
      </c>
      <c r="N146">
        <f>YEAR(Merge2[[#This Row],[Sent_date]])</f>
        <v>2001</v>
      </c>
      <c r="O146" t="e">
        <f t="shared" si="4"/>
        <v>#NAME?</v>
      </c>
    </row>
    <row r="147" spans="1:15" x14ac:dyDescent="0.25">
      <c r="A147" s="1">
        <v>632</v>
      </c>
      <c r="B147" s="1">
        <v>2525</v>
      </c>
      <c r="C147" s="1" t="s">
        <v>261</v>
      </c>
      <c r="D147" s="1" t="s">
        <v>238</v>
      </c>
      <c r="E147" s="1" t="s">
        <v>239</v>
      </c>
      <c r="F147" s="1">
        <v>67</v>
      </c>
      <c r="G147" s="1">
        <v>193</v>
      </c>
      <c r="H147" s="1" t="s">
        <v>342</v>
      </c>
      <c r="I147" s="1" t="s">
        <v>1443</v>
      </c>
      <c r="J147" s="1" t="s">
        <v>294</v>
      </c>
      <c r="K147" s="2">
        <v>33842</v>
      </c>
      <c r="L147" s="2">
        <v>33963</v>
      </c>
      <c r="M147" s="1">
        <f>IF(Merge2[[#This Row],[Current_Status]]="DELIVERED",DATEDIF(Merge2[[#This Row],[Sent_date]],Merge2[[#This Row],[Delivery_date]],"D"),0)</f>
        <v>121</v>
      </c>
      <c r="N147">
        <f>YEAR(Merge2[[#This Row],[Sent_date]])</f>
        <v>1992</v>
      </c>
      <c r="O147" t="e">
        <f t="shared" si="4"/>
        <v>#NAME?</v>
      </c>
    </row>
    <row r="148" spans="1:15" hidden="1" x14ac:dyDescent="0.25">
      <c r="A148" s="1"/>
      <c r="B148" s="1"/>
      <c r="C148" s="1"/>
      <c r="D148" s="1"/>
      <c r="E148" s="1"/>
      <c r="F148" s="1"/>
      <c r="G148" s="1"/>
      <c r="H148" s="1"/>
      <c r="I148" s="1"/>
      <c r="J148" s="1"/>
      <c r="K148" s="2"/>
      <c r="L148" s="2"/>
      <c r="N148">
        <f>YEAR(Merge2[[#This Row],[Sent_date]])</f>
        <v>1900</v>
      </c>
      <c r="O148" t="e">
        <f t="shared" si="4"/>
        <v>#NAME?</v>
      </c>
    </row>
    <row r="149" spans="1:15" x14ac:dyDescent="0.25">
      <c r="A149" s="1">
        <v>990</v>
      </c>
      <c r="B149" s="1">
        <v>7146</v>
      </c>
      <c r="C149" s="1" t="s">
        <v>280</v>
      </c>
      <c r="D149" s="1" t="s">
        <v>242</v>
      </c>
      <c r="E149" s="1" t="s">
        <v>239</v>
      </c>
      <c r="F149" s="1">
        <v>178</v>
      </c>
      <c r="G149" s="1">
        <v>646</v>
      </c>
      <c r="H149" s="1" t="s">
        <v>1446</v>
      </c>
      <c r="I149" s="1" t="s">
        <v>1447</v>
      </c>
      <c r="J149" s="1" t="s">
        <v>294</v>
      </c>
      <c r="K149" s="2">
        <v>37759</v>
      </c>
      <c r="L149" s="2">
        <v>37953</v>
      </c>
      <c r="M149" s="1">
        <f>IF(Merge2[[#This Row],[Current_Status]]="DELIVERED",DATEDIF(Merge2[[#This Row],[Sent_date]],Merge2[[#This Row],[Delivery_date]],"D"),0)</f>
        <v>194</v>
      </c>
      <c r="N149">
        <f>YEAR(Merge2[[#This Row],[Sent_date]])</f>
        <v>2003</v>
      </c>
      <c r="O149" t="e">
        <f t="shared" si="4"/>
        <v>#NAME?</v>
      </c>
    </row>
    <row r="150" spans="1:15" x14ac:dyDescent="0.25">
      <c r="A150" s="1">
        <v>913</v>
      </c>
      <c r="B150" s="1">
        <v>563</v>
      </c>
      <c r="C150" s="1" t="s">
        <v>249</v>
      </c>
      <c r="D150" s="1" t="s">
        <v>238</v>
      </c>
      <c r="E150" s="1" t="s">
        <v>243</v>
      </c>
      <c r="F150" s="1">
        <v>180</v>
      </c>
      <c r="G150" s="1">
        <v>755</v>
      </c>
      <c r="H150" s="1" t="s">
        <v>1448</v>
      </c>
      <c r="I150" s="1" t="s">
        <v>1449</v>
      </c>
      <c r="J150" s="1" t="s">
        <v>295</v>
      </c>
      <c r="K150" s="2">
        <v>27157</v>
      </c>
      <c r="L150" s="2"/>
      <c r="M150" s="1">
        <f>IF(Merge2[[#This Row],[Current_Status]]="DELIVERED",DATEDIF(Merge2[[#This Row],[Sent_date]],Merge2[[#This Row],[Delivery_date]],"D"),0)</f>
        <v>0</v>
      </c>
      <c r="N150">
        <f>YEAR(Merge2[[#This Row],[Sent_date]])</f>
        <v>1974</v>
      </c>
      <c r="O150" t="e">
        <f t="shared" si="4"/>
        <v>#NAME?</v>
      </c>
    </row>
    <row r="151" spans="1:15" x14ac:dyDescent="0.25">
      <c r="A151" s="1">
        <v>371</v>
      </c>
      <c r="B151" s="1">
        <v>7771</v>
      </c>
      <c r="C151" s="1" t="s">
        <v>1245</v>
      </c>
      <c r="D151" s="1" t="s">
        <v>238</v>
      </c>
      <c r="E151" s="1" t="s">
        <v>243</v>
      </c>
      <c r="F151" s="1">
        <v>280</v>
      </c>
      <c r="G151" s="1">
        <v>990</v>
      </c>
      <c r="H151" s="1" t="s">
        <v>920</v>
      </c>
      <c r="I151" s="1" t="s">
        <v>1450</v>
      </c>
      <c r="J151" s="1" t="s">
        <v>295</v>
      </c>
      <c r="K151" s="2">
        <v>27578</v>
      </c>
      <c r="L151" s="2"/>
      <c r="M151" s="1">
        <f>IF(Merge2[[#This Row],[Current_Status]]="DELIVERED",DATEDIF(Merge2[[#This Row],[Sent_date]],Merge2[[#This Row],[Delivery_date]],"D"),0)</f>
        <v>0</v>
      </c>
      <c r="N151">
        <f>YEAR(Merge2[[#This Row],[Sent_date]])</f>
        <v>1975</v>
      </c>
      <c r="O151" t="e">
        <f t="shared" si="4"/>
        <v>#NAME?</v>
      </c>
    </row>
    <row r="152" spans="1:15" x14ac:dyDescent="0.25">
      <c r="A152" s="1">
        <v>514</v>
      </c>
      <c r="B152" s="1">
        <v>4789</v>
      </c>
      <c r="C152" s="1" t="s">
        <v>264</v>
      </c>
      <c r="D152" s="1" t="s">
        <v>238</v>
      </c>
      <c r="E152" s="1" t="s">
        <v>243</v>
      </c>
      <c r="F152" s="1">
        <v>263</v>
      </c>
      <c r="G152" s="1">
        <v>965</v>
      </c>
      <c r="H152" s="1" t="s">
        <v>1451</v>
      </c>
      <c r="I152" s="1" t="s">
        <v>89</v>
      </c>
      <c r="J152" s="1" t="s">
        <v>295</v>
      </c>
      <c r="K152" s="2">
        <v>30089</v>
      </c>
      <c r="L152" s="2"/>
      <c r="M152" s="1">
        <f>IF(Merge2[[#This Row],[Current_Status]]="DELIVERED",DATEDIF(Merge2[[#This Row],[Sent_date]],Merge2[[#This Row],[Delivery_date]],"D"),0)</f>
        <v>0</v>
      </c>
      <c r="N152">
        <f>YEAR(Merge2[[#This Row],[Sent_date]])</f>
        <v>1982</v>
      </c>
      <c r="O152" t="e">
        <f t="shared" si="4"/>
        <v>#NAME?</v>
      </c>
    </row>
    <row r="153" spans="1:15" x14ac:dyDescent="0.25">
      <c r="A153" s="1">
        <v>707</v>
      </c>
      <c r="B153" s="1">
        <v>3221</v>
      </c>
      <c r="C153" s="1" t="s">
        <v>267</v>
      </c>
      <c r="D153" s="1" t="s">
        <v>238</v>
      </c>
      <c r="E153" s="1" t="s">
        <v>239</v>
      </c>
      <c r="F153" s="1">
        <v>187</v>
      </c>
      <c r="G153" s="1">
        <v>931</v>
      </c>
      <c r="H153" s="1" t="s">
        <v>1452</v>
      </c>
      <c r="I153" s="1" t="s">
        <v>1453</v>
      </c>
      <c r="J153" s="1" t="s">
        <v>295</v>
      </c>
      <c r="K153" s="2">
        <v>39252</v>
      </c>
      <c r="L153" s="2"/>
      <c r="M153" s="1">
        <f>IF(Merge2[[#This Row],[Current_Status]]="DELIVERED",DATEDIF(Merge2[[#This Row],[Sent_date]],Merge2[[#This Row],[Delivery_date]],"D"),0)</f>
        <v>0</v>
      </c>
      <c r="N153">
        <f>YEAR(Merge2[[#This Row],[Sent_date]])</f>
        <v>2007</v>
      </c>
      <c r="O153" t="e">
        <f t="shared" si="4"/>
        <v>#NAME?</v>
      </c>
    </row>
    <row r="154" spans="1:15" hidden="1" x14ac:dyDescent="0.25">
      <c r="A154" s="1"/>
      <c r="B154" s="1"/>
      <c r="C154" s="1"/>
      <c r="D154" s="1"/>
      <c r="E154" s="1"/>
      <c r="F154" s="1"/>
      <c r="G154" s="1"/>
      <c r="H154" s="1"/>
      <c r="I154" s="1"/>
      <c r="J154" s="1"/>
      <c r="K154" s="2"/>
      <c r="L154" s="2"/>
      <c r="N154">
        <f>YEAR(Merge2[[#This Row],[Sent_date]])</f>
        <v>1900</v>
      </c>
      <c r="O154" t="e">
        <f t="shared" si="4"/>
        <v>#NAME?</v>
      </c>
    </row>
    <row r="155" spans="1:15" x14ac:dyDescent="0.25">
      <c r="A155" s="1">
        <v>847</v>
      </c>
      <c r="B155" s="1">
        <v>8183</v>
      </c>
      <c r="C155" s="1" t="s">
        <v>258</v>
      </c>
      <c r="D155" s="1" t="s">
        <v>242</v>
      </c>
      <c r="E155" s="1" t="s">
        <v>243</v>
      </c>
      <c r="F155" s="1">
        <v>906</v>
      </c>
      <c r="G155" s="1">
        <v>1297</v>
      </c>
      <c r="H155" s="1" t="s">
        <v>1456</v>
      </c>
      <c r="I155" s="1" t="s">
        <v>1457</v>
      </c>
      <c r="J155" s="1" t="s">
        <v>295</v>
      </c>
      <c r="K155" s="2">
        <v>30423</v>
      </c>
      <c r="L155" s="2"/>
      <c r="M155" s="1">
        <f>IF(Merge2[[#This Row],[Current_Status]]="DELIVERED",DATEDIF(Merge2[[#This Row],[Sent_date]],Merge2[[#This Row],[Delivery_date]],"D"),0)</f>
        <v>0</v>
      </c>
      <c r="N155">
        <f>YEAR(Merge2[[#This Row],[Sent_date]])</f>
        <v>1983</v>
      </c>
      <c r="O155" t="e">
        <f t="shared" si="4"/>
        <v>#NAME?</v>
      </c>
    </row>
    <row r="156" spans="1:15" x14ac:dyDescent="0.25">
      <c r="A156" s="1">
        <v>815</v>
      </c>
      <c r="B156" s="1">
        <v>1126</v>
      </c>
      <c r="C156" s="1" t="s">
        <v>237</v>
      </c>
      <c r="D156" s="1" t="s">
        <v>242</v>
      </c>
      <c r="E156" s="1" t="s">
        <v>239</v>
      </c>
      <c r="F156" s="1">
        <v>71</v>
      </c>
      <c r="G156" s="1">
        <v>130</v>
      </c>
      <c r="H156" s="1" t="s">
        <v>1458</v>
      </c>
      <c r="I156" s="1" t="s">
        <v>1459</v>
      </c>
      <c r="J156" s="1" t="s">
        <v>294</v>
      </c>
      <c r="K156" s="2">
        <v>40208</v>
      </c>
      <c r="L156" s="2">
        <v>40239</v>
      </c>
      <c r="M156" s="1">
        <f>IF(Merge2[[#This Row],[Current_Status]]="DELIVERED",DATEDIF(Merge2[[#This Row],[Sent_date]],Merge2[[#This Row],[Delivery_date]],"D"),0)</f>
        <v>31</v>
      </c>
      <c r="N156">
        <f>YEAR(Merge2[[#This Row],[Sent_date]])</f>
        <v>2010</v>
      </c>
      <c r="O156" t="e">
        <f t="shared" si="4"/>
        <v>#NAME?</v>
      </c>
    </row>
    <row r="157" spans="1:15" x14ac:dyDescent="0.25">
      <c r="A157" s="1">
        <v>928</v>
      </c>
      <c r="B157" s="1">
        <v>4899</v>
      </c>
      <c r="C157" s="1" t="s">
        <v>264</v>
      </c>
      <c r="D157" s="1" t="s">
        <v>242</v>
      </c>
      <c r="E157" s="1" t="s">
        <v>243</v>
      </c>
      <c r="F157" s="1">
        <v>253</v>
      </c>
      <c r="G157" s="1">
        <v>904</v>
      </c>
      <c r="H157" s="1" t="s">
        <v>822</v>
      </c>
      <c r="I157" s="1" t="s">
        <v>822</v>
      </c>
      <c r="J157" s="1" t="s">
        <v>295</v>
      </c>
      <c r="K157" s="2">
        <v>26912</v>
      </c>
      <c r="L157" s="2"/>
      <c r="M157" s="1">
        <f>IF(Merge2[[#This Row],[Current_Status]]="DELIVERED",DATEDIF(Merge2[[#This Row],[Sent_date]],Merge2[[#This Row],[Delivery_date]],"D"),0)</f>
        <v>0</v>
      </c>
      <c r="N157">
        <f>YEAR(Merge2[[#This Row],[Sent_date]])</f>
        <v>1973</v>
      </c>
      <c r="O157" t="e">
        <f t="shared" si="4"/>
        <v>#NAME?</v>
      </c>
    </row>
    <row r="158" spans="1:15" x14ac:dyDescent="0.25">
      <c r="A158" s="1">
        <v>210</v>
      </c>
      <c r="B158" s="1">
        <v>4732</v>
      </c>
      <c r="C158" s="1" t="s">
        <v>249</v>
      </c>
      <c r="D158" s="1" t="s">
        <v>242</v>
      </c>
      <c r="E158" s="1" t="s">
        <v>243</v>
      </c>
      <c r="F158" s="1">
        <v>591</v>
      </c>
      <c r="G158" s="1">
        <v>1433</v>
      </c>
      <c r="H158" s="1" t="s">
        <v>1460</v>
      </c>
      <c r="I158" s="1" t="s">
        <v>162</v>
      </c>
      <c r="J158" s="1" t="s">
        <v>295</v>
      </c>
      <c r="K158" s="2">
        <v>38648</v>
      </c>
      <c r="L158" s="2"/>
      <c r="M158" s="1">
        <f>IF(Merge2[[#This Row],[Current_Status]]="DELIVERED",DATEDIF(Merge2[[#This Row],[Sent_date]],Merge2[[#This Row],[Delivery_date]],"D"),0)</f>
        <v>0</v>
      </c>
      <c r="N158">
        <f>YEAR(Merge2[[#This Row],[Sent_date]])</f>
        <v>2005</v>
      </c>
      <c r="O158" t="e">
        <f t="shared" si="4"/>
        <v>#NAME?</v>
      </c>
    </row>
    <row r="159" spans="1:15" x14ac:dyDescent="0.25">
      <c r="A159" s="1">
        <v>793</v>
      </c>
      <c r="B159" s="1">
        <v>4103</v>
      </c>
      <c r="C159" s="1" t="s">
        <v>267</v>
      </c>
      <c r="D159" s="1" t="s">
        <v>238</v>
      </c>
      <c r="E159" s="1" t="s">
        <v>239</v>
      </c>
      <c r="F159" s="1">
        <v>399</v>
      </c>
      <c r="G159" s="1">
        <v>835</v>
      </c>
      <c r="H159" s="1" t="s">
        <v>479</v>
      </c>
      <c r="I159" s="1" t="s">
        <v>400</v>
      </c>
      <c r="J159" s="1" t="s">
        <v>295</v>
      </c>
      <c r="K159" s="2">
        <v>35252</v>
      </c>
      <c r="L159" s="2"/>
      <c r="M159" s="1">
        <f>IF(Merge2[[#This Row],[Current_Status]]="DELIVERED",DATEDIF(Merge2[[#This Row],[Sent_date]],Merge2[[#This Row],[Delivery_date]],"D"),0)</f>
        <v>0</v>
      </c>
      <c r="N159">
        <f>YEAR(Merge2[[#This Row],[Sent_date]])</f>
        <v>1996</v>
      </c>
      <c r="O159" t="e">
        <f t="shared" si="4"/>
        <v>#NAME?</v>
      </c>
    </row>
    <row r="160" spans="1:15" hidden="1" x14ac:dyDescent="0.25">
      <c r="A160" s="1"/>
      <c r="B160" s="1"/>
      <c r="C160" s="1"/>
      <c r="D160" s="1"/>
      <c r="E160" s="1"/>
      <c r="F160" s="1"/>
      <c r="G160" s="1"/>
      <c r="H160" s="1"/>
      <c r="I160" s="1"/>
      <c r="J160" s="1"/>
      <c r="K160" s="2"/>
      <c r="L160" s="2"/>
      <c r="N160">
        <f>YEAR(Merge2[[#This Row],[Sent_date]])</f>
        <v>1900</v>
      </c>
      <c r="O160" t="e">
        <f t="shared" si="4"/>
        <v>#NAME?</v>
      </c>
    </row>
    <row r="161" spans="1:15" x14ac:dyDescent="0.25">
      <c r="A161" s="1">
        <v>298</v>
      </c>
      <c r="B161" s="1">
        <v>7764</v>
      </c>
      <c r="C161" s="1" t="s">
        <v>264</v>
      </c>
      <c r="D161" s="1" t="s">
        <v>242</v>
      </c>
      <c r="E161" s="1" t="s">
        <v>239</v>
      </c>
      <c r="F161" s="1">
        <v>717</v>
      </c>
      <c r="G161" s="1">
        <v>1297</v>
      </c>
      <c r="H161" s="1" t="s">
        <v>1462</v>
      </c>
      <c r="I161" s="1" t="s">
        <v>1463</v>
      </c>
      <c r="J161" s="1" t="s">
        <v>295</v>
      </c>
      <c r="K161" s="2">
        <v>28988</v>
      </c>
      <c r="L161" s="2"/>
      <c r="M161" s="1">
        <f>IF(Merge2[[#This Row],[Current_Status]]="DELIVERED",DATEDIF(Merge2[[#This Row],[Sent_date]],Merge2[[#This Row],[Delivery_date]],"D"),0)</f>
        <v>0</v>
      </c>
      <c r="N161">
        <f>YEAR(Merge2[[#This Row],[Sent_date]])</f>
        <v>1979</v>
      </c>
      <c r="O161" t="e">
        <f t="shared" si="4"/>
        <v>#NAME?</v>
      </c>
    </row>
    <row r="162" spans="1:15" x14ac:dyDescent="0.25">
      <c r="A162" s="1">
        <v>941</v>
      </c>
      <c r="B162" s="1">
        <v>5345</v>
      </c>
      <c r="C162" s="1" t="s">
        <v>255</v>
      </c>
      <c r="D162" s="1" t="s">
        <v>242</v>
      </c>
      <c r="E162" s="1" t="s">
        <v>239</v>
      </c>
      <c r="F162" s="1">
        <v>735</v>
      </c>
      <c r="G162" s="1">
        <v>1181</v>
      </c>
      <c r="H162" s="1" t="s">
        <v>1464</v>
      </c>
      <c r="I162" s="1" t="s">
        <v>1465</v>
      </c>
      <c r="J162" s="1" t="s">
        <v>294</v>
      </c>
      <c r="K162" s="2">
        <v>40360</v>
      </c>
      <c r="L162" s="2">
        <v>40418</v>
      </c>
      <c r="M162" s="1">
        <f>IF(Merge2[[#This Row],[Current_Status]]="DELIVERED",DATEDIF(Merge2[[#This Row],[Sent_date]],Merge2[[#This Row],[Delivery_date]],"D"),0)</f>
        <v>58</v>
      </c>
      <c r="N162">
        <f>YEAR(Merge2[[#This Row],[Sent_date]])</f>
        <v>2010</v>
      </c>
      <c r="O162" t="e">
        <f t="shared" ref="O162:O193" si="5">count</f>
        <v>#NAME?</v>
      </c>
    </row>
    <row r="163" spans="1:15" x14ac:dyDescent="0.25">
      <c r="A163" s="1">
        <v>731</v>
      </c>
      <c r="B163" s="1">
        <v>6191</v>
      </c>
      <c r="C163" s="1" t="s">
        <v>264</v>
      </c>
      <c r="D163" s="1" t="s">
        <v>238</v>
      </c>
      <c r="E163" s="1" t="s">
        <v>243</v>
      </c>
      <c r="F163" s="1">
        <v>970</v>
      </c>
      <c r="G163" s="1">
        <v>1242</v>
      </c>
      <c r="H163" s="1" t="s">
        <v>1466</v>
      </c>
      <c r="I163" s="1" t="s">
        <v>1467</v>
      </c>
      <c r="J163" s="1" t="s">
        <v>295</v>
      </c>
      <c r="K163" s="2">
        <v>30502</v>
      </c>
      <c r="L163" s="2"/>
      <c r="M163" s="1">
        <f>IF(Merge2[[#This Row],[Current_Status]]="DELIVERED",DATEDIF(Merge2[[#This Row],[Sent_date]],Merge2[[#This Row],[Delivery_date]],"D"),0)</f>
        <v>0</v>
      </c>
      <c r="N163">
        <f>YEAR(Merge2[[#This Row],[Sent_date]])</f>
        <v>1983</v>
      </c>
      <c r="O163" t="e">
        <f t="shared" si="5"/>
        <v>#NAME?</v>
      </c>
    </row>
    <row r="164" spans="1:15" x14ac:dyDescent="0.25">
      <c r="A164" s="1">
        <v>500</v>
      </c>
      <c r="B164" s="1">
        <v>310</v>
      </c>
      <c r="C164" s="1" t="s">
        <v>1245</v>
      </c>
      <c r="D164" s="1" t="s">
        <v>238</v>
      </c>
      <c r="E164" s="1" t="s">
        <v>239</v>
      </c>
      <c r="F164" s="1">
        <v>80</v>
      </c>
      <c r="G164" s="1">
        <v>236</v>
      </c>
      <c r="H164" s="1" t="s">
        <v>1468</v>
      </c>
      <c r="I164" s="1" t="s">
        <v>1469</v>
      </c>
      <c r="J164" s="1" t="s">
        <v>295</v>
      </c>
      <c r="K164" s="2">
        <v>29407</v>
      </c>
      <c r="L164" s="2"/>
      <c r="M164" s="1">
        <f>IF(Merge2[[#This Row],[Current_Status]]="DELIVERED",DATEDIF(Merge2[[#This Row],[Sent_date]],Merge2[[#This Row],[Delivery_date]],"D"),0)</f>
        <v>0</v>
      </c>
      <c r="N164">
        <f>YEAR(Merge2[[#This Row],[Sent_date]])</f>
        <v>1980</v>
      </c>
      <c r="O164" t="e">
        <f t="shared" si="5"/>
        <v>#NAME?</v>
      </c>
    </row>
    <row r="165" spans="1:15" x14ac:dyDescent="0.25">
      <c r="A165" s="1">
        <v>142</v>
      </c>
      <c r="B165" s="1">
        <v>3095</v>
      </c>
      <c r="C165" s="1" t="s">
        <v>1245</v>
      </c>
      <c r="D165" s="1" t="s">
        <v>238</v>
      </c>
      <c r="E165" s="1" t="s">
        <v>243</v>
      </c>
      <c r="F165" s="1">
        <v>550</v>
      </c>
      <c r="G165" s="1">
        <v>1171</v>
      </c>
      <c r="H165" s="1" t="s">
        <v>1463</v>
      </c>
      <c r="I165" s="1" t="s">
        <v>1470</v>
      </c>
      <c r="J165" s="1" t="s">
        <v>295</v>
      </c>
      <c r="K165" s="2">
        <v>30549</v>
      </c>
      <c r="L165" s="2"/>
      <c r="M165" s="1">
        <f>IF(Merge2[[#This Row],[Current_Status]]="DELIVERED",DATEDIF(Merge2[[#This Row],[Sent_date]],Merge2[[#This Row],[Delivery_date]],"D"),0)</f>
        <v>0</v>
      </c>
      <c r="N165">
        <f>YEAR(Merge2[[#This Row],[Sent_date]])</f>
        <v>1983</v>
      </c>
      <c r="O165" t="e">
        <f t="shared" si="5"/>
        <v>#NAME?</v>
      </c>
    </row>
    <row r="166" spans="1:15" x14ac:dyDescent="0.25">
      <c r="A166" s="1">
        <v>787</v>
      </c>
      <c r="B166" s="1">
        <v>2159</v>
      </c>
      <c r="C166" s="1" t="s">
        <v>1245</v>
      </c>
      <c r="D166" s="1" t="s">
        <v>242</v>
      </c>
      <c r="E166" s="1" t="s">
        <v>243</v>
      </c>
      <c r="F166" s="1">
        <v>187</v>
      </c>
      <c r="G166" s="1">
        <v>864</v>
      </c>
      <c r="H166" s="1" t="s">
        <v>350</v>
      </c>
      <c r="I166" s="1" t="s">
        <v>1415</v>
      </c>
      <c r="J166" s="1" t="s">
        <v>294</v>
      </c>
      <c r="K166" s="2">
        <v>40630</v>
      </c>
      <c r="L166" s="2">
        <v>40719</v>
      </c>
      <c r="M166" s="1">
        <f>IF(Merge2[[#This Row],[Current_Status]]="DELIVERED",DATEDIF(Merge2[[#This Row],[Sent_date]],Merge2[[#This Row],[Delivery_date]],"D"),0)</f>
        <v>89</v>
      </c>
      <c r="N166">
        <f>YEAR(Merge2[[#This Row],[Sent_date]])</f>
        <v>2011</v>
      </c>
      <c r="O166" t="e">
        <f t="shared" si="5"/>
        <v>#NAME?</v>
      </c>
    </row>
    <row r="167" spans="1:15" x14ac:dyDescent="0.25">
      <c r="A167" s="1">
        <v>749</v>
      </c>
      <c r="B167" s="1">
        <v>3569</v>
      </c>
      <c r="C167" s="1" t="s">
        <v>267</v>
      </c>
      <c r="D167" s="1" t="s">
        <v>242</v>
      </c>
      <c r="E167" s="1" t="s">
        <v>243</v>
      </c>
      <c r="F167" s="1">
        <v>262</v>
      </c>
      <c r="G167" s="1">
        <v>875</v>
      </c>
      <c r="H167" s="1" t="s">
        <v>1471</v>
      </c>
      <c r="I167" s="1" t="s">
        <v>538</v>
      </c>
      <c r="J167" s="1" t="s">
        <v>294</v>
      </c>
      <c r="K167" s="2">
        <v>41759</v>
      </c>
      <c r="L167" s="2">
        <v>41822</v>
      </c>
      <c r="M167" s="1">
        <f>IF(Merge2[[#This Row],[Current_Status]]="DELIVERED",DATEDIF(Merge2[[#This Row],[Sent_date]],Merge2[[#This Row],[Delivery_date]],"D"),0)</f>
        <v>63</v>
      </c>
      <c r="N167">
        <f>YEAR(Merge2[[#This Row],[Sent_date]])</f>
        <v>2014</v>
      </c>
      <c r="O167" t="e">
        <f t="shared" si="5"/>
        <v>#NAME?</v>
      </c>
    </row>
    <row r="168" spans="1:15" x14ac:dyDescent="0.25">
      <c r="A168" s="1">
        <v>304</v>
      </c>
      <c r="B168" s="1">
        <v>5958</v>
      </c>
      <c r="C168" s="1" t="s">
        <v>255</v>
      </c>
      <c r="D168" s="1" t="s">
        <v>238</v>
      </c>
      <c r="E168" s="1" t="s">
        <v>239</v>
      </c>
      <c r="F168" s="1">
        <v>540</v>
      </c>
      <c r="G168" s="1">
        <v>1172</v>
      </c>
      <c r="H168" s="1" t="s">
        <v>1472</v>
      </c>
      <c r="I168" s="1" t="s">
        <v>1473</v>
      </c>
      <c r="J168" s="1" t="s">
        <v>294</v>
      </c>
      <c r="K168" s="2">
        <v>38066</v>
      </c>
      <c r="L168" s="2">
        <v>38255</v>
      </c>
      <c r="M168" s="1">
        <f>IF(Merge2[[#This Row],[Current_Status]]="DELIVERED",DATEDIF(Merge2[[#This Row],[Sent_date]],Merge2[[#This Row],[Delivery_date]],"D"),0)</f>
        <v>189</v>
      </c>
      <c r="N168">
        <f>YEAR(Merge2[[#This Row],[Sent_date]])</f>
        <v>2004</v>
      </c>
      <c r="O168" t="e">
        <f t="shared" si="5"/>
        <v>#NAME?</v>
      </c>
    </row>
    <row r="169" spans="1:15" x14ac:dyDescent="0.25">
      <c r="A169" s="1">
        <v>30</v>
      </c>
      <c r="B169" s="1">
        <v>1275</v>
      </c>
      <c r="C169" s="1" t="s">
        <v>258</v>
      </c>
      <c r="D169" s="1" t="s">
        <v>238</v>
      </c>
      <c r="E169" s="1" t="s">
        <v>239</v>
      </c>
      <c r="F169" s="1">
        <v>581</v>
      </c>
      <c r="G169" s="1">
        <v>1422</v>
      </c>
      <c r="H169" s="1" t="s">
        <v>1474</v>
      </c>
      <c r="I169" s="1" t="s">
        <v>731</v>
      </c>
      <c r="J169" s="1" t="s">
        <v>294</v>
      </c>
      <c r="K169" s="2">
        <v>40228</v>
      </c>
      <c r="L169" s="2">
        <v>40246</v>
      </c>
      <c r="M169" s="1">
        <f>IF(Merge2[[#This Row],[Current_Status]]="DELIVERED",DATEDIF(Merge2[[#This Row],[Sent_date]],Merge2[[#This Row],[Delivery_date]],"D"),0)</f>
        <v>18</v>
      </c>
      <c r="N169">
        <f>YEAR(Merge2[[#This Row],[Sent_date]])</f>
        <v>2010</v>
      </c>
      <c r="O169" t="e">
        <f t="shared" si="5"/>
        <v>#NAME?</v>
      </c>
    </row>
    <row r="170" spans="1:15" x14ac:dyDescent="0.25">
      <c r="A170" s="1">
        <v>477</v>
      </c>
      <c r="B170" s="1">
        <v>6357</v>
      </c>
      <c r="C170" s="1" t="s">
        <v>258</v>
      </c>
      <c r="D170" s="1" t="s">
        <v>242</v>
      </c>
      <c r="E170" s="1" t="s">
        <v>239</v>
      </c>
      <c r="F170" s="1">
        <v>840</v>
      </c>
      <c r="G170" s="1">
        <v>1061</v>
      </c>
      <c r="H170" s="1" t="s">
        <v>59</v>
      </c>
      <c r="I170" s="1" t="s">
        <v>1475</v>
      </c>
      <c r="J170" s="1" t="s">
        <v>295</v>
      </c>
      <c r="K170" s="2">
        <v>31662</v>
      </c>
      <c r="L170" s="2"/>
      <c r="M170" s="1">
        <f>IF(Merge2[[#This Row],[Current_Status]]="DELIVERED",DATEDIF(Merge2[[#This Row],[Sent_date]],Merge2[[#This Row],[Delivery_date]],"D"),0)</f>
        <v>0</v>
      </c>
      <c r="N170">
        <f>YEAR(Merge2[[#This Row],[Sent_date]])</f>
        <v>1986</v>
      </c>
      <c r="O170" t="e">
        <f t="shared" si="5"/>
        <v>#NAME?</v>
      </c>
    </row>
    <row r="171" spans="1:15" x14ac:dyDescent="0.25">
      <c r="A171" s="1">
        <v>52</v>
      </c>
      <c r="B171" s="1">
        <v>4551</v>
      </c>
      <c r="C171" s="1" t="s">
        <v>264</v>
      </c>
      <c r="D171" s="1" t="s">
        <v>238</v>
      </c>
      <c r="E171" s="1" t="s">
        <v>243</v>
      </c>
      <c r="F171" s="1">
        <v>873</v>
      </c>
      <c r="G171" s="1">
        <v>1199</v>
      </c>
      <c r="H171" s="1" t="s">
        <v>1476</v>
      </c>
      <c r="I171" s="1" t="s">
        <v>1477</v>
      </c>
      <c r="J171" s="1" t="s">
        <v>295</v>
      </c>
      <c r="K171" s="2">
        <v>42510</v>
      </c>
      <c r="L171" s="2"/>
      <c r="M171" s="1">
        <f>IF(Merge2[[#This Row],[Current_Status]]="DELIVERED",DATEDIF(Merge2[[#This Row],[Sent_date]],Merge2[[#This Row],[Delivery_date]],"D"),0)</f>
        <v>0</v>
      </c>
      <c r="N171">
        <f>YEAR(Merge2[[#This Row],[Sent_date]])</f>
        <v>2016</v>
      </c>
      <c r="O171" t="e">
        <f t="shared" si="5"/>
        <v>#NAME?</v>
      </c>
    </row>
    <row r="172" spans="1:15" x14ac:dyDescent="0.25">
      <c r="A172" s="1">
        <v>73</v>
      </c>
      <c r="B172" s="1">
        <v>4252</v>
      </c>
      <c r="C172" s="1" t="s">
        <v>249</v>
      </c>
      <c r="D172" s="1" t="s">
        <v>238</v>
      </c>
      <c r="E172" s="1" t="s">
        <v>243</v>
      </c>
      <c r="F172" s="1">
        <v>315</v>
      </c>
      <c r="G172" s="1">
        <v>937</v>
      </c>
      <c r="H172" s="1" t="s">
        <v>23</v>
      </c>
      <c r="I172" s="1" t="s">
        <v>1478</v>
      </c>
      <c r="J172" s="1" t="s">
        <v>295</v>
      </c>
      <c r="K172" s="2">
        <v>34034</v>
      </c>
      <c r="L172" s="2"/>
      <c r="M172" s="1">
        <f>IF(Merge2[[#This Row],[Current_Status]]="DELIVERED",DATEDIF(Merge2[[#This Row],[Sent_date]],Merge2[[#This Row],[Delivery_date]],"D"),0)</f>
        <v>0</v>
      </c>
      <c r="N172">
        <f>YEAR(Merge2[[#This Row],[Sent_date]])</f>
        <v>1993</v>
      </c>
      <c r="O172" t="e">
        <f t="shared" si="5"/>
        <v>#NAME?</v>
      </c>
    </row>
    <row r="173" spans="1:15" x14ac:dyDescent="0.25">
      <c r="A173" s="1">
        <v>691</v>
      </c>
      <c r="B173" s="1">
        <v>2096</v>
      </c>
      <c r="C173" s="1" t="s">
        <v>261</v>
      </c>
      <c r="D173" s="1" t="s">
        <v>238</v>
      </c>
      <c r="E173" s="1" t="s">
        <v>239</v>
      </c>
      <c r="F173" s="1">
        <v>955</v>
      </c>
      <c r="G173" s="1">
        <v>1369</v>
      </c>
      <c r="H173" s="1" t="s">
        <v>1479</v>
      </c>
      <c r="I173" s="1" t="s">
        <v>1480</v>
      </c>
      <c r="J173" s="1" t="s">
        <v>294</v>
      </c>
      <c r="K173" s="2">
        <v>41031</v>
      </c>
      <c r="L173" s="2">
        <v>41141</v>
      </c>
      <c r="M173" s="1">
        <f>IF(Merge2[[#This Row],[Current_Status]]="DELIVERED",DATEDIF(Merge2[[#This Row],[Sent_date]],Merge2[[#This Row],[Delivery_date]],"D"),0)</f>
        <v>110</v>
      </c>
      <c r="N173">
        <f>YEAR(Merge2[[#This Row],[Sent_date]])</f>
        <v>2012</v>
      </c>
      <c r="O173" t="e">
        <f t="shared" si="5"/>
        <v>#NAME?</v>
      </c>
    </row>
    <row r="174" spans="1:15" x14ac:dyDescent="0.25">
      <c r="A174" s="1">
        <v>786</v>
      </c>
      <c r="B174" s="1">
        <v>5209</v>
      </c>
      <c r="C174" s="1" t="s">
        <v>237</v>
      </c>
      <c r="D174" s="1" t="s">
        <v>242</v>
      </c>
      <c r="E174" s="1" t="s">
        <v>243</v>
      </c>
      <c r="F174" s="1">
        <v>372</v>
      </c>
      <c r="G174" s="1">
        <v>679</v>
      </c>
      <c r="H174" s="1" t="s">
        <v>1481</v>
      </c>
      <c r="I174" s="1" t="s">
        <v>1482</v>
      </c>
      <c r="J174" s="1" t="s">
        <v>294</v>
      </c>
      <c r="K174" s="2">
        <v>27917</v>
      </c>
      <c r="L174" s="2">
        <v>28003</v>
      </c>
      <c r="M174" s="1">
        <f>IF(Merge2[[#This Row],[Current_Status]]="DELIVERED",DATEDIF(Merge2[[#This Row],[Sent_date]],Merge2[[#This Row],[Delivery_date]],"D"),0)</f>
        <v>86</v>
      </c>
      <c r="N174">
        <f>YEAR(Merge2[[#This Row],[Sent_date]])</f>
        <v>1976</v>
      </c>
      <c r="O174" t="e">
        <f t="shared" si="5"/>
        <v>#NAME?</v>
      </c>
    </row>
    <row r="175" spans="1:15" x14ac:dyDescent="0.25">
      <c r="A175" s="1">
        <v>68</v>
      </c>
      <c r="B175" s="1">
        <v>9271</v>
      </c>
      <c r="C175" s="1" t="s">
        <v>1245</v>
      </c>
      <c r="D175" s="1" t="s">
        <v>238</v>
      </c>
      <c r="E175" s="1" t="s">
        <v>243</v>
      </c>
      <c r="F175" s="1">
        <v>182</v>
      </c>
      <c r="G175" s="1">
        <v>726</v>
      </c>
      <c r="H175" s="1" t="s">
        <v>285</v>
      </c>
      <c r="I175" s="1" t="s">
        <v>1483</v>
      </c>
      <c r="J175" s="1" t="s">
        <v>295</v>
      </c>
      <c r="K175" s="2">
        <v>38198</v>
      </c>
      <c r="L175" s="2"/>
      <c r="M175" s="1">
        <f>IF(Merge2[[#This Row],[Current_Status]]="DELIVERED",DATEDIF(Merge2[[#This Row],[Sent_date]],Merge2[[#This Row],[Delivery_date]],"D"),0)</f>
        <v>0</v>
      </c>
      <c r="N175">
        <f>YEAR(Merge2[[#This Row],[Sent_date]])</f>
        <v>2004</v>
      </c>
      <c r="O175" t="e">
        <f t="shared" si="5"/>
        <v>#NAME?</v>
      </c>
    </row>
    <row r="176" spans="1:15" x14ac:dyDescent="0.25">
      <c r="A176" s="1">
        <v>630</v>
      </c>
      <c r="B176" s="1">
        <v>6772</v>
      </c>
      <c r="C176" s="1" t="s">
        <v>264</v>
      </c>
      <c r="D176" s="1" t="s">
        <v>238</v>
      </c>
      <c r="E176" s="1" t="s">
        <v>239</v>
      </c>
      <c r="F176" s="1">
        <v>868</v>
      </c>
      <c r="G176" s="1">
        <v>1320</v>
      </c>
      <c r="H176" s="1" t="s">
        <v>1484</v>
      </c>
      <c r="I176" s="1" t="s">
        <v>16</v>
      </c>
      <c r="J176" s="1" t="s">
        <v>294</v>
      </c>
      <c r="K176" s="2">
        <v>39867</v>
      </c>
      <c r="L176" s="2">
        <v>40085</v>
      </c>
      <c r="M176" s="1">
        <f>IF(Merge2[[#This Row],[Current_Status]]="DELIVERED",DATEDIF(Merge2[[#This Row],[Sent_date]],Merge2[[#This Row],[Delivery_date]],"D"),0)</f>
        <v>218</v>
      </c>
      <c r="N176">
        <f>YEAR(Merge2[[#This Row],[Sent_date]])</f>
        <v>2009</v>
      </c>
      <c r="O176" t="e">
        <f t="shared" si="5"/>
        <v>#NAME?</v>
      </c>
    </row>
    <row r="177" spans="1:15" x14ac:dyDescent="0.25">
      <c r="A177" s="1">
        <v>357</v>
      </c>
      <c r="B177" s="1">
        <v>4628</v>
      </c>
      <c r="C177" s="1" t="s">
        <v>237</v>
      </c>
      <c r="D177" s="1" t="s">
        <v>242</v>
      </c>
      <c r="E177" s="1" t="s">
        <v>243</v>
      </c>
      <c r="F177" s="1">
        <v>777</v>
      </c>
      <c r="G177" s="1">
        <v>1113</v>
      </c>
      <c r="H177" s="1" t="s">
        <v>1485</v>
      </c>
      <c r="I177" s="1" t="s">
        <v>1486</v>
      </c>
      <c r="J177" s="1" t="s">
        <v>295</v>
      </c>
      <c r="K177" s="2">
        <v>33157</v>
      </c>
      <c r="L177" s="2"/>
      <c r="M177" s="1">
        <f>IF(Merge2[[#This Row],[Current_Status]]="DELIVERED",DATEDIF(Merge2[[#This Row],[Sent_date]],Merge2[[#This Row],[Delivery_date]],"D"),0)</f>
        <v>0</v>
      </c>
      <c r="N177">
        <f>YEAR(Merge2[[#This Row],[Sent_date]])</f>
        <v>1990</v>
      </c>
      <c r="O177" t="e">
        <f t="shared" si="5"/>
        <v>#NAME?</v>
      </c>
    </row>
    <row r="178" spans="1:15" x14ac:dyDescent="0.25">
      <c r="A178" s="1">
        <v>455</v>
      </c>
      <c r="B178" s="1">
        <v>3853</v>
      </c>
      <c r="C178" s="1" t="s">
        <v>280</v>
      </c>
      <c r="D178" s="1" t="s">
        <v>242</v>
      </c>
      <c r="E178" s="1" t="s">
        <v>239</v>
      </c>
      <c r="F178" s="1">
        <v>172</v>
      </c>
      <c r="G178" s="1">
        <v>580</v>
      </c>
      <c r="H178" s="1" t="s">
        <v>1487</v>
      </c>
      <c r="I178" s="1" t="s">
        <v>687</v>
      </c>
      <c r="J178" s="1" t="s">
        <v>295</v>
      </c>
      <c r="K178" s="2">
        <v>40824</v>
      </c>
      <c r="L178" s="2"/>
      <c r="M178" s="1">
        <f>IF(Merge2[[#This Row],[Current_Status]]="DELIVERED",DATEDIF(Merge2[[#This Row],[Sent_date]],Merge2[[#This Row],[Delivery_date]],"D"),0)</f>
        <v>0</v>
      </c>
      <c r="N178">
        <f>YEAR(Merge2[[#This Row],[Sent_date]])</f>
        <v>2011</v>
      </c>
      <c r="O178" t="e">
        <f t="shared" si="5"/>
        <v>#NAME?</v>
      </c>
    </row>
    <row r="179" spans="1:15" x14ac:dyDescent="0.25">
      <c r="A179" s="1">
        <v>947</v>
      </c>
      <c r="B179" s="1">
        <v>515</v>
      </c>
      <c r="C179" s="1" t="s">
        <v>258</v>
      </c>
      <c r="D179" s="1" t="s">
        <v>242</v>
      </c>
      <c r="E179" s="1" t="s">
        <v>243</v>
      </c>
      <c r="F179" s="1">
        <v>665</v>
      </c>
      <c r="G179" s="1">
        <v>1257</v>
      </c>
      <c r="H179" s="1" t="s">
        <v>1488</v>
      </c>
      <c r="I179" s="1" t="s">
        <v>1489</v>
      </c>
      <c r="J179" s="1" t="s">
        <v>294</v>
      </c>
      <c r="K179" s="2">
        <v>31792</v>
      </c>
      <c r="L179" s="2">
        <v>31897</v>
      </c>
      <c r="M179" s="1">
        <f>IF(Merge2[[#This Row],[Current_Status]]="DELIVERED",DATEDIF(Merge2[[#This Row],[Sent_date]],Merge2[[#This Row],[Delivery_date]],"D"),0)</f>
        <v>105</v>
      </c>
      <c r="N179">
        <f>YEAR(Merge2[[#This Row],[Sent_date]])</f>
        <v>1987</v>
      </c>
      <c r="O179" t="e">
        <f t="shared" si="5"/>
        <v>#NAME?</v>
      </c>
    </row>
    <row r="180" spans="1:15" x14ac:dyDescent="0.25">
      <c r="A180" s="1">
        <v>589</v>
      </c>
      <c r="B180" s="1">
        <v>7513</v>
      </c>
      <c r="C180" s="1" t="s">
        <v>1245</v>
      </c>
      <c r="D180" s="1" t="s">
        <v>242</v>
      </c>
      <c r="E180" s="1" t="s">
        <v>243</v>
      </c>
      <c r="F180" s="1">
        <v>516</v>
      </c>
      <c r="G180" s="1">
        <v>1084</v>
      </c>
      <c r="H180" s="1" t="s">
        <v>1490</v>
      </c>
      <c r="I180" s="1" t="s">
        <v>1491</v>
      </c>
      <c r="J180" s="1" t="s">
        <v>295</v>
      </c>
      <c r="K180" s="2">
        <v>25970</v>
      </c>
      <c r="L180" s="2"/>
      <c r="M180" s="1">
        <f>IF(Merge2[[#This Row],[Current_Status]]="DELIVERED",DATEDIF(Merge2[[#This Row],[Sent_date]],Merge2[[#This Row],[Delivery_date]],"D"),0)</f>
        <v>0</v>
      </c>
      <c r="N180">
        <f>YEAR(Merge2[[#This Row],[Sent_date]])</f>
        <v>1971</v>
      </c>
      <c r="O180" t="e">
        <f t="shared" si="5"/>
        <v>#NAME?</v>
      </c>
    </row>
    <row r="181" spans="1:15" x14ac:dyDescent="0.25">
      <c r="A181" s="1">
        <v>863</v>
      </c>
      <c r="B181" s="1">
        <v>9030</v>
      </c>
      <c r="C181" s="1" t="s">
        <v>267</v>
      </c>
      <c r="D181" s="1" t="s">
        <v>242</v>
      </c>
      <c r="E181" s="1" t="s">
        <v>239</v>
      </c>
      <c r="F181" s="1">
        <v>412</v>
      </c>
      <c r="G181" s="1">
        <v>872</v>
      </c>
      <c r="H181" s="1" t="s">
        <v>1492</v>
      </c>
      <c r="I181" s="1" t="s">
        <v>1493</v>
      </c>
      <c r="J181" s="1" t="s">
        <v>295</v>
      </c>
      <c r="K181" s="2">
        <v>27457</v>
      </c>
      <c r="L181" s="2"/>
      <c r="M181" s="1">
        <f>IF(Merge2[[#This Row],[Current_Status]]="DELIVERED",DATEDIF(Merge2[[#This Row],[Sent_date]],Merge2[[#This Row],[Delivery_date]],"D"),0)</f>
        <v>0</v>
      </c>
      <c r="N181">
        <f>YEAR(Merge2[[#This Row],[Sent_date]])</f>
        <v>1975</v>
      </c>
      <c r="O181" t="e">
        <f t="shared" si="5"/>
        <v>#NAME?</v>
      </c>
    </row>
    <row r="182" spans="1:15" x14ac:dyDescent="0.25">
      <c r="A182" s="1">
        <v>668</v>
      </c>
      <c r="B182" s="1">
        <v>2378</v>
      </c>
      <c r="C182" s="1" t="s">
        <v>246</v>
      </c>
      <c r="D182" s="1" t="s">
        <v>238</v>
      </c>
      <c r="E182" s="1" t="s">
        <v>243</v>
      </c>
      <c r="F182" s="1">
        <v>938</v>
      </c>
      <c r="G182" s="1">
        <v>1067</v>
      </c>
      <c r="H182" s="1" t="s">
        <v>1494</v>
      </c>
      <c r="I182" s="1" t="s">
        <v>1448</v>
      </c>
      <c r="J182" s="1" t="s">
        <v>294</v>
      </c>
      <c r="K182" s="2">
        <v>26460</v>
      </c>
      <c r="L182" s="2">
        <v>26466</v>
      </c>
      <c r="M182" s="1">
        <f>IF(Merge2[[#This Row],[Current_Status]]="DELIVERED",DATEDIF(Merge2[[#This Row],[Sent_date]],Merge2[[#This Row],[Delivery_date]],"D"),0)</f>
        <v>6</v>
      </c>
      <c r="N182">
        <f>YEAR(Merge2[[#This Row],[Sent_date]])</f>
        <v>1972</v>
      </c>
      <c r="O182" t="e">
        <f t="shared" si="5"/>
        <v>#NAME?</v>
      </c>
    </row>
    <row r="183" spans="1:15" x14ac:dyDescent="0.25">
      <c r="A183" s="1">
        <v>206</v>
      </c>
      <c r="B183" s="1">
        <v>5894</v>
      </c>
      <c r="C183" s="1" t="s">
        <v>246</v>
      </c>
      <c r="D183" s="1" t="s">
        <v>242</v>
      </c>
      <c r="E183" s="1" t="s">
        <v>243</v>
      </c>
      <c r="F183" s="1">
        <v>854</v>
      </c>
      <c r="G183" s="1">
        <v>1251</v>
      </c>
      <c r="H183" s="1" t="s">
        <v>1495</v>
      </c>
      <c r="I183" s="1" t="s">
        <v>462</v>
      </c>
      <c r="J183" s="1" t="s">
        <v>295</v>
      </c>
      <c r="K183" s="2">
        <v>41085</v>
      </c>
      <c r="L183" s="2"/>
      <c r="M183" s="1">
        <f>IF(Merge2[[#This Row],[Current_Status]]="DELIVERED",DATEDIF(Merge2[[#This Row],[Sent_date]],Merge2[[#This Row],[Delivery_date]],"D"),0)</f>
        <v>0</v>
      </c>
      <c r="N183">
        <f>YEAR(Merge2[[#This Row],[Sent_date]])</f>
        <v>2012</v>
      </c>
      <c r="O183" t="e">
        <f t="shared" si="5"/>
        <v>#NAME?</v>
      </c>
    </row>
    <row r="184" spans="1:15" x14ac:dyDescent="0.25">
      <c r="A184" s="1">
        <v>835</v>
      </c>
      <c r="B184" s="1">
        <v>7587</v>
      </c>
      <c r="C184" s="1" t="s">
        <v>246</v>
      </c>
      <c r="D184" s="1" t="s">
        <v>242</v>
      </c>
      <c r="E184" s="1" t="s">
        <v>239</v>
      </c>
      <c r="F184" s="1">
        <v>638</v>
      </c>
      <c r="G184" s="1">
        <v>1314</v>
      </c>
      <c r="H184" s="1" t="s">
        <v>1496</v>
      </c>
      <c r="I184" s="1" t="s">
        <v>1293</v>
      </c>
      <c r="J184" s="1" t="s">
        <v>295</v>
      </c>
      <c r="K184" s="2">
        <v>28130</v>
      </c>
      <c r="L184" s="2"/>
      <c r="M184" s="1">
        <f>IF(Merge2[[#This Row],[Current_Status]]="DELIVERED",DATEDIF(Merge2[[#This Row],[Sent_date]],Merge2[[#This Row],[Delivery_date]],"D"),0)</f>
        <v>0</v>
      </c>
      <c r="N184">
        <f>YEAR(Merge2[[#This Row],[Sent_date]])</f>
        <v>1977</v>
      </c>
      <c r="O184" t="e">
        <f t="shared" si="5"/>
        <v>#NAME?</v>
      </c>
    </row>
    <row r="185" spans="1:15" x14ac:dyDescent="0.25">
      <c r="A185" s="1">
        <v>315</v>
      </c>
      <c r="B185" s="1">
        <v>1424</v>
      </c>
      <c r="C185" s="1" t="s">
        <v>255</v>
      </c>
      <c r="D185" s="1" t="s">
        <v>238</v>
      </c>
      <c r="E185" s="1" t="s">
        <v>243</v>
      </c>
      <c r="F185" s="1">
        <v>230</v>
      </c>
      <c r="G185" s="1">
        <v>638</v>
      </c>
      <c r="H185" s="1" t="s">
        <v>1497</v>
      </c>
      <c r="I185" s="1" t="s">
        <v>1498</v>
      </c>
      <c r="J185" s="1" t="s">
        <v>295</v>
      </c>
      <c r="K185" s="2">
        <v>35029</v>
      </c>
      <c r="L185" s="2"/>
      <c r="M185" s="1">
        <f>IF(Merge2[[#This Row],[Current_Status]]="DELIVERED",DATEDIF(Merge2[[#This Row],[Sent_date]],Merge2[[#This Row],[Delivery_date]],"D"),0)</f>
        <v>0</v>
      </c>
      <c r="N185">
        <f>YEAR(Merge2[[#This Row],[Sent_date]])</f>
        <v>1995</v>
      </c>
      <c r="O185" t="e">
        <f t="shared" si="5"/>
        <v>#NAME?</v>
      </c>
    </row>
    <row r="186" spans="1:15" x14ac:dyDescent="0.25">
      <c r="A186" s="1">
        <v>553</v>
      </c>
      <c r="B186" s="1">
        <v>5214</v>
      </c>
      <c r="C186" s="1" t="s">
        <v>1245</v>
      </c>
      <c r="D186" s="1" t="s">
        <v>238</v>
      </c>
      <c r="E186" s="1" t="s">
        <v>239</v>
      </c>
      <c r="F186" s="1">
        <v>245</v>
      </c>
      <c r="G186" s="1">
        <v>611</v>
      </c>
      <c r="H186" s="1" t="s">
        <v>1499</v>
      </c>
      <c r="I186" s="1" t="s">
        <v>1500</v>
      </c>
      <c r="J186" s="1" t="s">
        <v>295</v>
      </c>
      <c r="K186" s="2">
        <v>34906</v>
      </c>
      <c r="L186" s="2"/>
      <c r="M186" s="1">
        <f>IF(Merge2[[#This Row],[Current_Status]]="DELIVERED",DATEDIF(Merge2[[#This Row],[Sent_date]],Merge2[[#This Row],[Delivery_date]],"D"),0)</f>
        <v>0</v>
      </c>
      <c r="N186">
        <f>YEAR(Merge2[[#This Row],[Sent_date]])</f>
        <v>1995</v>
      </c>
      <c r="O186" t="e">
        <f t="shared" si="5"/>
        <v>#NAME?</v>
      </c>
    </row>
    <row r="187" spans="1:15" x14ac:dyDescent="0.25">
      <c r="A187" s="1">
        <v>861</v>
      </c>
      <c r="B187" s="1">
        <v>8249</v>
      </c>
      <c r="C187" s="1" t="s">
        <v>246</v>
      </c>
      <c r="D187" s="1" t="s">
        <v>242</v>
      </c>
      <c r="E187" s="1" t="s">
        <v>239</v>
      </c>
      <c r="F187" s="1">
        <v>916</v>
      </c>
      <c r="G187" s="1">
        <v>1255</v>
      </c>
      <c r="H187" s="1" t="s">
        <v>639</v>
      </c>
      <c r="I187" s="1" t="s">
        <v>1501</v>
      </c>
      <c r="J187" s="1" t="s">
        <v>294</v>
      </c>
      <c r="K187" s="2">
        <v>35104</v>
      </c>
      <c r="L187" s="2">
        <v>35321</v>
      </c>
      <c r="M187" s="1">
        <f>IF(Merge2[[#This Row],[Current_Status]]="DELIVERED",DATEDIF(Merge2[[#This Row],[Sent_date]],Merge2[[#This Row],[Delivery_date]],"D"),0)</f>
        <v>217</v>
      </c>
      <c r="N187">
        <f>YEAR(Merge2[[#This Row],[Sent_date]])</f>
        <v>1996</v>
      </c>
      <c r="O187" t="e">
        <f t="shared" si="5"/>
        <v>#NAME?</v>
      </c>
    </row>
    <row r="188" spans="1:15" x14ac:dyDescent="0.25">
      <c r="A188" s="1">
        <v>279</v>
      </c>
      <c r="B188" s="1">
        <v>3172</v>
      </c>
      <c r="C188" s="1" t="s">
        <v>280</v>
      </c>
      <c r="D188" s="1" t="s">
        <v>242</v>
      </c>
      <c r="E188" s="1" t="s">
        <v>239</v>
      </c>
      <c r="F188" s="1">
        <v>84</v>
      </c>
      <c r="G188" s="1">
        <v>464</v>
      </c>
      <c r="H188" s="1" t="s">
        <v>822</v>
      </c>
      <c r="I188" s="1" t="s">
        <v>1058</v>
      </c>
      <c r="J188" s="1" t="s">
        <v>295</v>
      </c>
      <c r="K188" s="2">
        <v>42447</v>
      </c>
      <c r="L188" s="2"/>
      <c r="M188" s="1">
        <f>IF(Merge2[[#This Row],[Current_Status]]="DELIVERED",DATEDIF(Merge2[[#This Row],[Sent_date]],Merge2[[#This Row],[Delivery_date]],"D"),0)</f>
        <v>0</v>
      </c>
      <c r="N188">
        <f>YEAR(Merge2[[#This Row],[Sent_date]])</f>
        <v>2016</v>
      </c>
      <c r="O188" t="e">
        <f t="shared" si="5"/>
        <v>#NAME?</v>
      </c>
    </row>
    <row r="189" spans="1:15" x14ac:dyDescent="0.25">
      <c r="A189" s="1">
        <v>75</v>
      </c>
      <c r="B189" s="1">
        <v>5489</v>
      </c>
      <c r="C189" s="1" t="s">
        <v>258</v>
      </c>
      <c r="D189" s="1" t="s">
        <v>238</v>
      </c>
      <c r="E189" s="1" t="s">
        <v>239</v>
      </c>
      <c r="F189" s="1">
        <v>869</v>
      </c>
      <c r="G189" s="1">
        <v>1317</v>
      </c>
      <c r="H189" s="1" t="s">
        <v>1422</v>
      </c>
      <c r="I189" s="1" t="s">
        <v>1502</v>
      </c>
      <c r="J189" s="1" t="s">
        <v>294</v>
      </c>
      <c r="K189" s="2">
        <v>37404</v>
      </c>
      <c r="L189" s="2">
        <v>37507</v>
      </c>
      <c r="M189" s="1">
        <f>IF(Merge2[[#This Row],[Current_Status]]="DELIVERED",DATEDIF(Merge2[[#This Row],[Sent_date]],Merge2[[#This Row],[Delivery_date]],"D"),0)</f>
        <v>103</v>
      </c>
      <c r="N189">
        <f>YEAR(Merge2[[#This Row],[Sent_date]])</f>
        <v>2002</v>
      </c>
      <c r="O189" t="e">
        <f t="shared" si="5"/>
        <v>#NAME?</v>
      </c>
    </row>
    <row r="190" spans="1:15" x14ac:dyDescent="0.25">
      <c r="A190" s="1">
        <v>895</v>
      </c>
      <c r="B190" s="1">
        <v>2037</v>
      </c>
      <c r="C190" s="1" t="s">
        <v>1245</v>
      </c>
      <c r="D190" s="1" t="s">
        <v>242</v>
      </c>
      <c r="E190" s="1" t="s">
        <v>243</v>
      </c>
      <c r="F190" s="1">
        <v>271</v>
      </c>
      <c r="G190" s="1">
        <v>704</v>
      </c>
      <c r="H190" s="1" t="s">
        <v>1503</v>
      </c>
      <c r="I190" s="1" t="s">
        <v>1504</v>
      </c>
      <c r="J190" s="1" t="s">
        <v>295</v>
      </c>
      <c r="K190" s="2">
        <v>40252</v>
      </c>
      <c r="L190" s="2"/>
      <c r="M190" s="1">
        <f>IF(Merge2[[#This Row],[Current_Status]]="DELIVERED",DATEDIF(Merge2[[#This Row],[Sent_date]],Merge2[[#This Row],[Delivery_date]],"D"),0)</f>
        <v>0</v>
      </c>
      <c r="N190">
        <f>YEAR(Merge2[[#This Row],[Sent_date]])</f>
        <v>2010</v>
      </c>
      <c r="O190" t="e">
        <f t="shared" si="5"/>
        <v>#NAME?</v>
      </c>
    </row>
    <row r="191" spans="1:15" hidden="1" x14ac:dyDescent="0.25">
      <c r="A191" s="1"/>
      <c r="B191" s="1"/>
      <c r="C191" s="1"/>
      <c r="D191" s="1"/>
      <c r="E191" s="1"/>
      <c r="F191" s="1"/>
      <c r="G191" s="1"/>
      <c r="H191" s="1"/>
      <c r="I191" s="1"/>
      <c r="J191" s="1"/>
      <c r="K191" s="2"/>
      <c r="L191" s="2"/>
      <c r="N191">
        <f>YEAR(Merge2[[#This Row],[Sent_date]])</f>
        <v>1900</v>
      </c>
      <c r="O191" t="e">
        <f t="shared" si="5"/>
        <v>#NAME?</v>
      </c>
    </row>
    <row r="192" spans="1:15" x14ac:dyDescent="0.25">
      <c r="A192" s="1">
        <v>792</v>
      </c>
      <c r="B192" s="1">
        <v>1303</v>
      </c>
      <c r="C192" s="1" t="s">
        <v>1245</v>
      </c>
      <c r="D192" s="1" t="s">
        <v>238</v>
      </c>
      <c r="E192" s="1" t="s">
        <v>239</v>
      </c>
      <c r="F192" s="1">
        <v>808</v>
      </c>
      <c r="G192" s="1">
        <v>1257</v>
      </c>
      <c r="H192" s="1" t="s">
        <v>1506</v>
      </c>
      <c r="I192" s="1" t="s">
        <v>1507</v>
      </c>
      <c r="J192" s="1" t="s">
        <v>295</v>
      </c>
      <c r="K192" s="2">
        <v>39715</v>
      </c>
      <c r="L192" s="2"/>
      <c r="M192" s="1">
        <f>IF(Merge2[[#This Row],[Current_Status]]="DELIVERED",DATEDIF(Merge2[[#This Row],[Sent_date]],Merge2[[#This Row],[Delivery_date]],"D"),0)</f>
        <v>0</v>
      </c>
      <c r="N192">
        <f>YEAR(Merge2[[#This Row],[Sent_date]])</f>
        <v>2008</v>
      </c>
      <c r="O192" t="e">
        <f t="shared" si="5"/>
        <v>#NAME?</v>
      </c>
    </row>
    <row r="193" spans="1:15" x14ac:dyDescent="0.25">
      <c r="A193" s="1">
        <v>191</v>
      </c>
      <c r="B193" s="1">
        <v>6798</v>
      </c>
      <c r="C193" s="1" t="s">
        <v>249</v>
      </c>
      <c r="D193" s="1" t="s">
        <v>242</v>
      </c>
      <c r="E193" s="1" t="s">
        <v>243</v>
      </c>
      <c r="F193" s="1">
        <v>997</v>
      </c>
      <c r="G193" s="1">
        <v>1382</v>
      </c>
      <c r="H193" s="1" t="s">
        <v>1508</v>
      </c>
      <c r="I193" s="1" t="s">
        <v>1509</v>
      </c>
      <c r="J193" s="1" t="s">
        <v>294</v>
      </c>
      <c r="K193" s="2">
        <v>32511</v>
      </c>
      <c r="L193" s="2">
        <v>32798</v>
      </c>
      <c r="M193" s="1">
        <f>IF(Merge2[[#This Row],[Current_Status]]="DELIVERED",DATEDIF(Merge2[[#This Row],[Sent_date]],Merge2[[#This Row],[Delivery_date]],"D"),0)</f>
        <v>287</v>
      </c>
      <c r="N193">
        <f>YEAR(Merge2[[#This Row],[Sent_date]])</f>
        <v>1989</v>
      </c>
      <c r="O193" t="e">
        <f t="shared" si="5"/>
        <v>#NAME?</v>
      </c>
    </row>
    <row r="194" spans="1:15" x14ac:dyDescent="0.25">
      <c r="A194" s="1">
        <v>59</v>
      </c>
      <c r="B194" s="1">
        <v>9917</v>
      </c>
      <c r="C194" s="1" t="s">
        <v>280</v>
      </c>
      <c r="D194" s="1" t="s">
        <v>242</v>
      </c>
      <c r="E194" s="1" t="s">
        <v>239</v>
      </c>
      <c r="F194" s="1">
        <v>329</v>
      </c>
      <c r="G194" s="1">
        <v>977</v>
      </c>
      <c r="H194" s="1" t="s">
        <v>1510</v>
      </c>
      <c r="I194" s="1" t="s">
        <v>1511</v>
      </c>
      <c r="J194" s="1" t="s">
        <v>295</v>
      </c>
      <c r="K194" s="2">
        <v>30774</v>
      </c>
      <c r="L194" s="2"/>
      <c r="M194" s="1">
        <f>IF(Merge2[[#This Row],[Current_Status]]="DELIVERED",DATEDIF(Merge2[[#This Row],[Sent_date]],Merge2[[#This Row],[Delivery_date]],"D"),0)</f>
        <v>0</v>
      </c>
      <c r="N194">
        <f>YEAR(Merge2[[#This Row],[Sent_date]])</f>
        <v>1984</v>
      </c>
      <c r="O194" t="e">
        <f t="shared" ref="O194:O201" si="6">count</f>
        <v>#NAME?</v>
      </c>
    </row>
    <row r="195" spans="1:15" x14ac:dyDescent="0.25">
      <c r="A195" s="1">
        <v>748</v>
      </c>
      <c r="B195" s="1">
        <v>2969</v>
      </c>
      <c r="C195" s="1" t="s">
        <v>249</v>
      </c>
      <c r="D195" s="1" t="s">
        <v>238</v>
      </c>
      <c r="E195" s="1" t="s">
        <v>239</v>
      </c>
      <c r="F195" s="1">
        <v>600</v>
      </c>
      <c r="G195" s="1">
        <v>1048</v>
      </c>
      <c r="H195" s="1" t="s">
        <v>1512</v>
      </c>
      <c r="I195" s="1" t="s">
        <v>1513</v>
      </c>
      <c r="J195" s="1" t="s">
        <v>295</v>
      </c>
      <c r="K195" s="2">
        <v>31904</v>
      </c>
      <c r="L195" s="2"/>
      <c r="M195" s="1">
        <f>IF(Merge2[[#This Row],[Current_Status]]="DELIVERED",DATEDIF(Merge2[[#This Row],[Sent_date]],Merge2[[#This Row],[Delivery_date]],"D"),0)</f>
        <v>0</v>
      </c>
      <c r="N195">
        <f>YEAR(Merge2[[#This Row],[Sent_date]])</f>
        <v>1987</v>
      </c>
      <c r="O195" t="e">
        <f t="shared" si="6"/>
        <v>#NAME?</v>
      </c>
    </row>
    <row r="196" spans="1:15" x14ac:dyDescent="0.25">
      <c r="A196" s="1">
        <v>693</v>
      </c>
      <c r="B196" s="1">
        <v>8737</v>
      </c>
      <c r="C196" s="1" t="s">
        <v>249</v>
      </c>
      <c r="D196" s="1" t="s">
        <v>242</v>
      </c>
      <c r="E196" s="1" t="s">
        <v>243</v>
      </c>
      <c r="F196" s="1">
        <v>715</v>
      </c>
      <c r="G196" s="1">
        <v>1271</v>
      </c>
      <c r="H196" s="1" t="s">
        <v>538</v>
      </c>
      <c r="I196" s="1" t="s">
        <v>1255</v>
      </c>
      <c r="J196" s="1" t="s">
        <v>295</v>
      </c>
      <c r="K196" s="2">
        <v>30685</v>
      </c>
      <c r="L196" s="2"/>
      <c r="M196" s="1">
        <f>IF(Merge2[[#This Row],[Current_Status]]="DELIVERED",DATEDIF(Merge2[[#This Row],[Sent_date]],Merge2[[#This Row],[Delivery_date]],"D"),0)</f>
        <v>0</v>
      </c>
      <c r="N196">
        <f>YEAR(Merge2[[#This Row],[Sent_date]])</f>
        <v>1984</v>
      </c>
      <c r="O196" t="e">
        <f t="shared" si="6"/>
        <v>#NAME?</v>
      </c>
    </row>
    <row r="197" spans="1:15" x14ac:dyDescent="0.25">
      <c r="A197" s="1">
        <v>955</v>
      </c>
      <c r="B197" s="1">
        <v>2104</v>
      </c>
      <c r="C197" s="1" t="s">
        <v>249</v>
      </c>
      <c r="D197" s="1" t="s">
        <v>242</v>
      </c>
      <c r="E197" s="1" t="s">
        <v>243</v>
      </c>
      <c r="F197" s="1">
        <v>957</v>
      </c>
      <c r="G197" s="1">
        <v>1007</v>
      </c>
      <c r="H197" s="1" t="s">
        <v>1514</v>
      </c>
      <c r="I197" s="1" t="s">
        <v>1515</v>
      </c>
      <c r="J197" s="1" t="s">
        <v>294</v>
      </c>
      <c r="K197" s="2">
        <v>33734</v>
      </c>
      <c r="L197" s="2">
        <v>33965</v>
      </c>
      <c r="M197" s="1">
        <f>IF(Merge2[[#This Row],[Current_Status]]="DELIVERED",DATEDIF(Merge2[[#This Row],[Sent_date]],Merge2[[#This Row],[Delivery_date]],"D"),0)</f>
        <v>231</v>
      </c>
      <c r="N197">
        <f>YEAR(Merge2[[#This Row],[Sent_date]])</f>
        <v>1992</v>
      </c>
      <c r="O197" t="e">
        <f t="shared" si="6"/>
        <v>#NAME?</v>
      </c>
    </row>
    <row r="198" spans="1:15" x14ac:dyDescent="0.25">
      <c r="A198" s="1">
        <v>538</v>
      </c>
      <c r="B198" s="1">
        <v>1702</v>
      </c>
      <c r="C198" s="1" t="s">
        <v>261</v>
      </c>
      <c r="D198" s="1" t="s">
        <v>242</v>
      </c>
      <c r="E198" s="1" t="s">
        <v>243</v>
      </c>
      <c r="F198" s="1">
        <v>484</v>
      </c>
      <c r="G198" s="1">
        <v>863</v>
      </c>
      <c r="H198" s="1" t="s">
        <v>652</v>
      </c>
      <c r="I198" s="1" t="s">
        <v>1516</v>
      </c>
      <c r="J198" s="1" t="s">
        <v>295</v>
      </c>
      <c r="K198" s="2">
        <v>40032</v>
      </c>
      <c r="L198" s="2"/>
      <c r="M198" s="1">
        <f>IF(Merge2[[#This Row],[Current_Status]]="DELIVERED",DATEDIF(Merge2[[#This Row],[Sent_date]],Merge2[[#This Row],[Delivery_date]],"D"),0)</f>
        <v>0</v>
      </c>
      <c r="N198">
        <f>YEAR(Merge2[[#This Row],[Sent_date]])</f>
        <v>2009</v>
      </c>
      <c r="O198" t="e">
        <f t="shared" si="6"/>
        <v>#NAME?</v>
      </c>
    </row>
    <row r="199" spans="1:15" x14ac:dyDescent="0.25">
      <c r="A199" s="1">
        <v>169</v>
      </c>
      <c r="B199" s="1">
        <v>8933</v>
      </c>
      <c r="C199" s="1" t="s">
        <v>252</v>
      </c>
      <c r="D199" s="1" t="s">
        <v>242</v>
      </c>
      <c r="E199" s="1" t="s">
        <v>243</v>
      </c>
      <c r="F199" s="1">
        <v>576</v>
      </c>
      <c r="G199" s="1">
        <v>1077</v>
      </c>
      <c r="H199" s="1" t="s">
        <v>1517</v>
      </c>
      <c r="I199" s="1" t="s">
        <v>1518</v>
      </c>
      <c r="J199" s="1" t="s">
        <v>294</v>
      </c>
      <c r="K199" s="2">
        <v>42811</v>
      </c>
      <c r="L199" s="2">
        <v>42971</v>
      </c>
      <c r="M199" s="1">
        <f>IF(Merge2[[#This Row],[Current_Status]]="DELIVERED",DATEDIF(Merge2[[#This Row],[Sent_date]],Merge2[[#This Row],[Delivery_date]],"D"),0)</f>
        <v>160</v>
      </c>
      <c r="N199">
        <f>YEAR(Merge2[[#This Row],[Sent_date]])</f>
        <v>2017</v>
      </c>
      <c r="O199" t="e">
        <f t="shared" si="6"/>
        <v>#NAME?</v>
      </c>
    </row>
    <row r="200" spans="1:15" x14ac:dyDescent="0.25">
      <c r="A200" s="1">
        <v>924</v>
      </c>
      <c r="B200" s="1">
        <v>3624</v>
      </c>
      <c r="C200" s="1" t="s">
        <v>280</v>
      </c>
      <c r="D200" s="1" t="s">
        <v>242</v>
      </c>
      <c r="E200" s="1" t="s">
        <v>239</v>
      </c>
      <c r="F200" s="1">
        <v>606</v>
      </c>
      <c r="G200" s="1">
        <v>1021</v>
      </c>
      <c r="H200" s="1" t="s">
        <v>1519</v>
      </c>
      <c r="I200" s="1" t="s">
        <v>1520</v>
      </c>
      <c r="J200" s="1" t="s">
        <v>294</v>
      </c>
      <c r="K200" s="2">
        <v>42032</v>
      </c>
      <c r="L200" s="2">
        <v>42083</v>
      </c>
      <c r="M200" s="1">
        <f>IF(Merge2[[#This Row],[Current_Status]]="DELIVERED",DATEDIF(Merge2[[#This Row],[Sent_date]],Merge2[[#This Row],[Delivery_date]],"D"),0)</f>
        <v>51</v>
      </c>
      <c r="N200">
        <f>YEAR(Merge2[[#This Row],[Sent_date]])</f>
        <v>2015</v>
      </c>
      <c r="O200" t="e">
        <f t="shared" si="6"/>
        <v>#NAME?</v>
      </c>
    </row>
    <row r="201" spans="1:15" x14ac:dyDescent="0.25">
      <c r="A201" s="1">
        <v>579</v>
      </c>
      <c r="B201" s="1">
        <v>4892</v>
      </c>
      <c r="C201" s="1" t="s">
        <v>249</v>
      </c>
      <c r="D201" s="1" t="s">
        <v>238</v>
      </c>
      <c r="E201" s="1" t="s">
        <v>243</v>
      </c>
      <c r="F201" s="1">
        <v>913</v>
      </c>
      <c r="G201" s="1">
        <v>1385</v>
      </c>
      <c r="H201" s="1" t="s">
        <v>1521</v>
      </c>
      <c r="I201" s="1" t="s">
        <v>1522</v>
      </c>
      <c r="J201" s="1" t="s">
        <v>295</v>
      </c>
      <c r="K201" s="2">
        <v>42725</v>
      </c>
      <c r="L201" s="2"/>
      <c r="M201">
        <f>IF(Merge2[[#This Row],[Current_Status]]="DELIVERED",DATEDIF(Merge2[[#This Row],[Sent_date]],Merge2[[#This Row],[Delivery_date]],"D"),0)</f>
        <v>0</v>
      </c>
      <c r="N201">
        <f>YEAR(Merge2[[#This Row],[Sent_date]])</f>
        <v>2016</v>
      </c>
      <c r="O201" t="e">
        <f t="shared" si="6"/>
        <v>#NAME?</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5" sqref="E5"/>
    </sheetView>
  </sheetViews>
  <sheetFormatPr defaultRowHeight="15" x14ac:dyDescent="0.25"/>
  <cols>
    <col min="1" max="1" width="20.7109375" customWidth="1"/>
    <col min="2" max="2" width="25.5703125" bestFit="1" customWidth="1"/>
    <col min="4" max="4" width="14.85546875" customWidth="1"/>
    <col min="5" max="5" width="25.5703125" customWidth="1"/>
  </cols>
  <sheetData>
    <row r="1" spans="1:5" x14ac:dyDescent="0.25">
      <c r="A1" s="3" t="s">
        <v>1536</v>
      </c>
      <c r="B1" t="s">
        <v>1539</v>
      </c>
      <c r="D1" s="3" t="s">
        <v>1536</v>
      </c>
      <c r="E1" t="s">
        <v>1539</v>
      </c>
    </row>
    <row r="2" spans="1:5" x14ac:dyDescent="0.25">
      <c r="A2" s="3" t="s">
        <v>291</v>
      </c>
      <c r="B2" t="s">
        <v>294</v>
      </c>
      <c r="D2" s="3" t="s">
        <v>291</v>
      </c>
      <c r="E2" t="s">
        <v>294</v>
      </c>
    </row>
    <row r="4" spans="1:5" x14ac:dyDescent="0.25">
      <c r="A4" s="3" t="s">
        <v>1537</v>
      </c>
      <c r="B4" t="s">
        <v>1538</v>
      </c>
      <c r="D4" s="3" t="s">
        <v>1537</v>
      </c>
      <c r="E4" t="s">
        <v>1538</v>
      </c>
    </row>
    <row r="5" spans="1:5" x14ac:dyDescent="0.25">
      <c r="A5" s="4" t="s">
        <v>1245</v>
      </c>
      <c r="B5" s="1">
        <v>184.1</v>
      </c>
      <c r="D5" s="4" t="s">
        <v>238</v>
      </c>
      <c r="E5" s="1">
        <v>127.26086956521739</v>
      </c>
    </row>
    <row r="6" spans="1:5" x14ac:dyDescent="0.25">
      <c r="A6" s="4" t="s">
        <v>267</v>
      </c>
      <c r="B6" s="1">
        <v>94.5</v>
      </c>
      <c r="D6" s="4" t="s">
        <v>242</v>
      </c>
      <c r="E6" s="1">
        <v>112.83333333333333</v>
      </c>
    </row>
    <row r="7" spans="1:5" x14ac:dyDescent="0.25">
      <c r="A7" s="4" t="s">
        <v>280</v>
      </c>
      <c r="B7" s="1">
        <v>95.5</v>
      </c>
      <c r="D7" s="4" t="s">
        <v>1526</v>
      </c>
      <c r="E7" s="1">
        <v>120.375</v>
      </c>
    </row>
    <row r="8" spans="1:5" x14ac:dyDescent="0.25">
      <c r="A8" s="4" t="s">
        <v>252</v>
      </c>
      <c r="B8" s="1">
        <v>110.4</v>
      </c>
    </row>
    <row r="9" spans="1:5" x14ac:dyDescent="0.25">
      <c r="A9" s="4" t="s">
        <v>258</v>
      </c>
      <c r="B9" s="1">
        <v>74.5</v>
      </c>
    </row>
    <row r="10" spans="1:5" x14ac:dyDescent="0.25">
      <c r="A10" s="4" t="s">
        <v>255</v>
      </c>
      <c r="B10" s="1">
        <v>131.25</v>
      </c>
    </row>
    <row r="11" spans="1:5" x14ac:dyDescent="0.25">
      <c r="A11" s="4" t="s">
        <v>264</v>
      </c>
      <c r="B11" s="1">
        <v>135.6</v>
      </c>
    </row>
    <row r="12" spans="1:5" x14ac:dyDescent="0.25">
      <c r="A12" s="4" t="s">
        <v>237</v>
      </c>
      <c r="B12" s="1">
        <v>98.583333333333329</v>
      </c>
    </row>
    <row r="13" spans="1:5" x14ac:dyDescent="0.25">
      <c r="A13" s="4" t="s">
        <v>249</v>
      </c>
      <c r="B13" s="1">
        <v>168.83333333333334</v>
      </c>
    </row>
    <row r="14" spans="1:5" x14ac:dyDescent="0.25">
      <c r="A14" s="4" t="s">
        <v>261</v>
      </c>
      <c r="B14" s="1">
        <v>122.11111111111111</v>
      </c>
    </row>
    <row r="15" spans="1:5" x14ac:dyDescent="0.25">
      <c r="A15" s="4" t="s">
        <v>246</v>
      </c>
      <c r="B15" s="1">
        <v>103.8</v>
      </c>
    </row>
    <row r="16" spans="1:5" x14ac:dyDescent="0.25">
      <c r="A16" s="4" t="s">
        <v>1526</v>
      </c>
      <c r="B16" s="1">
        <v>120.375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election activeCell="N1" sqref="N1:N1048576"/>
    </sheetView>
  </sheetViews>
  <sheetFormatPr defaultRowHeight="15" x14ac:dyDescent="0.25"/>
  <cols>
    <col min="1" max="1" width="4.85546875" bestFit="1" customWidth="1"/>
    <col min="2" max="2" width="10.5703125" bestFit="1" customWidth="1"/>
    <col min="3" max="3" width="31.42578125" bestFit="1" customWidth="1"/>
    <col min="4" max="4" width="39.85546875" bestFit="1" customWidth="1"/>
    <col min="5" max="5" width="10.42578125" bestFit="1" customWidth="1"/>
    <col min="6" max="6" width="11.85546875" bestFit="1" customWidth="1"/>
    <col min="7" max="7" width="15.7109375" bestFit="1" customWidth="1"/>
    <col min="8" max="8" width="12.42578125" bestFit="1" customWidth="1"/>
    <col min="9" max="9" width="5" bestFit="1" customWidth="1"/>
    <col min="10" max="10" width="20.7109375" bestFit="1" customWidth="1"/>
    <col min="11" max="11" width="12.5703125" bestFit="1" customWidth="1"/>
    <col min="12" max="12" width="9.42578125" bestFit="1" customWidth="1"/>
    <col min="13" max="13" width="11.5703125" bestFit="1" customWidth="1"/>
    <col min="14" max="14" width="12.5703125" bestFit="1" customWidth="1"/>
    <col min="15" max="15" width="39.85546875" bestFit="1" customWidth="1"/>
    <col min="16" max="16" width="41.140625" bestFit="1" customWidth="1"/>
  </cols>
  <sheetData>
    <row r="1" spans="1:20" x14ac:dyDescent="0.25">
      <c r="A1" s="1" t="s">
        <v>78</v>
      </c>
      <c r="B1" s="1" t="s">
        <v>79</v>
      </c>
      <c r="C1" s="1" t="s">
        <v>80</v>
      </c>
      <c r="D1" s="1" t="s">
        <v>81</v>
      </c>
      <c r="E1" s="1" t="s">
        <v>82</v>
      </c>
      <c r="F1" s="1" t="s">
        <v>83</v>
      </c>
      <c r="G1" s="1" t="s">
        <v>189</v>
      </c>
      <c r="H1" s="1" t="s">
        <v>190</v>
      </c>
      <c r="I1" s="1" t="s">
        <v>0</v>
      </c>
      <c r="J1" s="1" t="s">
        <v>230</v>
      </c>
      <c r="K1" s="1" t="s">
        <v>231</v>
      </c>
      <c r="L1" s="1" t="s">
        <v>232</v>
      </c>
      <c r="M1" s="1" t="s">
        <v>233</v>
      </c>
      <c r="N1" s="1" t="s">
        <v>234</v>
      </c>
      <c r="O1" s="1" t="s">
        <v>235</v>
      </c>
      <c r="P1" s="1" t="s">
        <v>236</v>
      </c>
      <c r="T1" s="1"/>
    </row>
    <row r="2" spans="1:20" x14ac:dyDescent="0.25">
      <c r="A2" s="1">
        <v>582</v>
      </c>
      <c r="B2" s="1" t="s">
        <v>84</v>
      </c>
      <c r="C2" s="1" t="s">
        <v>85</v>
      </c>
      <c r="D2" s="1" t="s">
        <v>86</v>
      </c>
      <c r="E2" s="1" t="s">
        <v>87</v>
      </c>
      <c r="F2" s="1">
        <v>2754220306</v>
      </c>
      <c r="G2" s="1">
        <v>690</v>
      </c>
      <c r="H2" s="1">
        <v>690</v>
      </c>
      <c r="I2" s="1">
        <v>230</v>
      </c>
      <c r="J2" s="1" t="s">
        <v>237</v>
      </c>
      <c r="K2" s="1" t="s">
        <v>238</v>
      </c>
      <c r="L2" s="1" t="s">
        <v>239</v>
      </c>
      <c r="M2" s="1">
        <v>553</v>
      </c>
      <c r="N2" s="1">
        <v>1210</v>
      </c>
      <c r="O2" s="1" t="s">
        <v>240</v>
      </c>
      <c r="P2" s="1" t="s">
        <v>241</v>
      </c>
      <c r="T2" s="1"/>
    </row>
    <row r="3" spans="1:20" x14ac:dyDescent="0.25">
      <c r="A3" s="1">
        <v>396</v>
      </c>
      <c r="B3" s="1" t="s">
        <v>75</v>
      </c>
      <c r="C3" s="1" t="s">
        <v>88</v>
      </c>
      <c r="D3" s="1" t="s">
        <v>89</v>
      </c>
      <c r="E3" s="1" t="s">
        <v>90</v>
      </c>
      <c r="F3" s="1">
        <v>4171197971</v>
      </c>
      <c r="G3" s="1">
        <v>933</v>
      </c>
      <c r="H3" s="1">
        <v>933</v>
      </c>
      <c r="I3" s="1">
        <v>3189</v>
      </c>
      <c r="J3" s="1" t="s">
        <v>237</v>
      </c>
      <c r="K3" s="1" t="s">
        <v>242</v>
      </c>
      <c r="L3" s="1" t="s">
        <v>243</v>
      </c>
      <c r="M3" s="1">
        <v>810</v>
      </c>
      <c r="N3" s="1">
        <v>1114</v>
      </c>
      <c r="O3" s="1" t="s">
        <v>244</v>
      </c>
      <c r="P3" s="1" t="s">
        <v>245</v>
      </c>
      <c r="T3" s="1"/>
    </row>
    <row r="4" spans="1:20" x14ac:dyDescent="0.25">
      <c r="A4" s="1">
        <v>545</v>
      </c>
      <c r="B4" s="1" t="s">
        <v>91</v>
      </c>
      <c r="C4" s="1" t="s">
        <v>92</v>
      </c>
      <c r="D4" s="1" t="s">
        <v>23</v>
      </c>
      <c r="E4" s="1" t="s">
        <v>93</v>
      </c>
      <c r="F4" s="1">
        <v>8354987185</v>
      </c>
      <c r="G4" s="1">
        <v>261</v>
      </c>
      <c r="H4" s="1">
        <v>261</v>
      </c>
      <c r="I4" s="1">
        <v>2216</v>
      </c>
      <c r="J4" s="1" t="s">
        <v>246</v>
      </c>
      <c r="K4" s="1" t="s">
        <v>238</v>
      </c>
      <c r="L4" s="1" t="s">
        <v>243</v>
      </c>
      <c r="M4" s="1">
        <v>994</v>
      </c>
      <c r="N4" s="1">
        <v>1020</v>
      </c>
      <c r="O4" s="1" t="s">
        <v>247</v>
      </c>
      <c r="P4" s="1" t="s">
        <v>248</v>
      </c>
      <c r="T4" s="1"/>
    </row>
    <row r="5" spans="1:20" x14ac:dyDescent="0.25">
      <c r="A5" s="1">
        <v>770</v>
      </c>
      <c r="B5" s="1" t="s">
        <v>94</v>
      </c>
      <c r="C5" s="1" t="s">
        <v>95</v>
      </c>
      <c r="D5" s="1" t="s">
        <v>96</v>
      </c>
      <c r="E5" s="1" t="s">
        <v>97</v>
      </c>
      <c r="F5" s="1">
        <v>6348759218</v>
      </c>
      <c r="G5" s="1">
        <v>445</v>
      </c>
      <c r="H5" s="1">
        <v>445</v>
      </c>
      <c r="I5" s="1">
        <v>1904</v>
      </c>
      <c r="J5" s="1" t="s">
        <v>249</v>
      </c>
      <c r="K5" s="1" t="s">
        <v>238</v>
      </c>
      <c r="L5" s="1" t="s">
        <v>243</v>
      </c>
      <c r="M5" s="1">
        <v>598</v>
      </c>
      <c r="N5" s="1">
        <v>1351</v>
      </c>
      <c r="O5" s="1" t="s">
        <v>250</v>
      </c>
      <c r="P5" s="1" t="s">
        <v>251</v>
      </c>
      <c r="T5" s="1"/>
    </row>
    <row r="6" spans="1:20" x14ac:dyDescent="0.25">
      <c r="A6" s="1">
        <v>991</v>
      </c>
      <c r="B6" s="1" t="s">
        <v>98</v>
      </c>
      <c r="C6" s="1" t="s">
        <v>99</v>
      </c>
      <c r="D6" s="1" t="s">
        <v>100</v>
      </c>
      <c r="E6" s="1" t="s">
        <v>101</v>
      </c>
      <c r="F6" s="1">
        <v>5096424869</v>
      </c>
      <c r="G6" s="1">
        <v>722</v>
      </c>
      <c r="H6" s="1">
        <v>722</v>
      </c>
      <c r="I6" s="1">
        <v>7342</v>
      </c>
      <c r="J6" s="1" t="s">
        <v>252</v>
      </c>
      <c r="K6" s="1" t="s">
        <v>242</v>
      </c>
      <c r="L6" s="1" t="s">
        <v>243</v>
      </c>
      <c r="M6" s="1">
        <v>412</v>
      </c>
      <c r="N6" s="1">
        <v>566</v>
      </c>
      <c r="O6" s="1" t="s">
        <v>253</v>
      </c>
      <c r="P6" s="1" t="s">
        <v>254</v>
      </c>
      <c r="T6" s="1"/>
    </row>
    <row r="7" spans="1:20" x14ac:dyDescent="0.25">
      <c r="A7" s="1">
        <v>437</v>
      </c>
      <c r="B7" s="1" t="s">
        <v>102</v>
      </c>
      <c r="C7" s="1" t="s">
        <v>103</v>
      </c>
      <c r="D7" s="1" t="s">
        <v>104</v>
      </c>
      <c r="E7" s="1" t="s">
        <v>105</v>
      </c>
      <c r="F7" s="1">
        <v>2378946703</v>
      </c>
      <c r="G7" s="1">
        <v>129</v>
      </c>
      <c r="H7" s="1">
        <v>129</v>
      </c>
      <c r="I7" s="1">
        <v>7633</v>
      </c>
      <c r="J7" s="1" t="s">
        <v>255</v>
      </c>
      <c r="K7" s="1" t="s">
        <v>238</v>
      </c>
      <c r="L7" s="1" t="s">
        <v>239</v>
      </c>
      <c r="M7" s="1">
        <v>379</v>
      </c>
      <c r="N7" s="1">
        <v>590</v>
      </c>
      <c r="O7" s="1" t="s">
        <v>256</v>
      </c>
      <c r="P7" s="1" t="s">
        <v>257</v>
      </c>
      <c r="T7" s="1"/>
    </row>
    <row r="8" spans="1:20" x14ac:dyDescent="0.25">
      <c r="A8" s="1">
        <v>805</v>
      </c>
      <c r="B8" s="1" t="s">
        <v>106</v>
      </c>
      <c r="C8" s="1" t="s">
        <v>107</v>
      </c>
      <c r="D8" s="1" t="s">
        <v>108</v>
      </c>
      <c r="E8" s="1" t="s">
        <v>109</v>
      </c>
      <c r="F8" s="1">
        <v>8374022176</v>
      </c>
      <c r="G8" s="1">
        <v>489</v>
      </c>
      <c r="H8" s="1">
        <v>489</v>
      </c>
      <c r="I8" s="1">
        <v>2154</v>
      </c>
      <c r="J8" s="1" t="s">
        <v>258</v>
      </c>
      <c r="K8" s="1" t="s">
        <v>238</v>
      </c>
      <c r="L8" s="1" t="s">
        <v>239</v>
      </c>
      <c r="M8" s="1">
        <v>892</v>
      </c>
      <c r="N8" s="1">
        <v>1407</v>
      </c>
      <c r="O8" s="1" t="s">
        <v>259</v>
      </c>
      <c r="P8" s="1" t="s">
        <v>260</v>
      </c>
      <c r="T8" s="1"/>
    </row>
    <row r="9" spans="1:20" x14ac:dyDescent="0.25">
      <c r="A9" s="1">
        <v>803</v>
      </c>
      <c r="B9" s="1" t="s">
        <v>110</v>
      </c>
      <c r="C9" s="1" t="s">
        <v>111</v>
      </c>
      <c r="D9" s="1" t="s">
        <v>112</v>
      </c>
      <c r="E9" s="1" t="s">
        <v>97</v>
      </c>
      <c r="F9" s="1">
        <v>5698225463</v>
      </c>
      <c r="G9" s="1">
        <v>165</v>
      </c>
      <c r="H9" s="1">
        <v>165</v>
      </c>
      <c r="I9" s="1">
        <v>5543</v>
      </c>
      <c r="J9" s="1" t="s">
        <v>261</v>
      </c>
      <c r="K9" s="1" t="s">
        <v>238</v>
      </c>
      <c r="L9" s="1" t="s">
        <v>239</v>
      </c>
      <c r="M9" s="1">
        <v>347</v>
      </c>
      <c r="N9" s="1">
        <v>786</v>
      </c>
      <c r="O9" s="1" t="s">
        <v>262</v>
      </c>
      <c r="P9" s="1" t="s">
        <v>263</v>
      </c>
      <c r="T9" s="1"/>
    </row>
    <row r="10" spans="1:20" x14ac:dyDescent="0.25">
      <c r="A10" s="1">
        <v>295</v>
      </c>
      <c r="B10" s="1" t="s">
        <v>113</v>
      </c>
      <c r="C10" s="1" t="s">
        <v>114</v>
      </c>
      <c r="D10" s="1" t="s">
        <v>115</v>
      </c>
      <c r="E10" s="1" t="s">
        <v>101</v>
      </c>
      <c r="F10" s="1">
        <v>1948808609</v>
      </c>
      <c r="G10" s="1">
        <v>164</v>
      </c>
      <c r="H10" s="1">
        <v>164</v>
      </c>
      <c r="I10" s="1">
        <v>2332</v>
      </c>
      <c r="J10" s="1" t="s">
        <v>264</v>
      </c>
      <c r="K10" s="1" t="s">
        <v>242</v>
      </c>
      <c r="L10" s="1" t="s">
        <v>243</v>
      </c>
      <c r="M10" s="1">
        <v>457</v>
      </c>
      <c r="N10" s="1">
        <v>855</v>
      </c>
      <c r="O10" s="1" t="s">
        <v>265</v>
      </c>
      <c r="P10" s="1" t="s">
        <v>266</v>
      </c>
      <c r="T10" s="1"/>
    </row>
    <row r="11" spans="1:20" x14ac:dyDescent="0.25">
      <c r="A11" s="1">
        <v>804</v>
      </c>
      <c r="B11" s="1" t="s">
        <v>116</v>
      </c>
      <c r="C11" s="1" t="s">
        <v>85</v>
      </c>
      <c r="D11" s="1" t="s">
        <v>59</v>
      </c>
      <c r="E11" s="1" t="s">
        <v>117</v>
      </c>
      <c r="F11" s="1">
        <v>5155277679</v>
      </c>
      <c r="G11" s="1">
        <v>364</v>
      </c>
      <c r="H11" s="1">
        <v>364</v>
      </c>
      <c r="I11" s="1">
        <v>4094</v>
      </c>
      <c r="J11" s="1" t="s">
        <v>267</v>
      </c>
      <c r="K11" s="1" t="s">
        <v>242</v>
      </c>
      <c r="L11" s="1" t="s">
        <v>243</v>
      </c>
      <c r="M11" s="1">
        <v>957</v>
      </c>
      <c r="N11" s="1">
        <v>1182</v>
      </c>
      <c r="O11" s="1" t="s">
        <v>268</v>
      </c>
      <c r="P11" s="1" t="s">
        <v>269</v>
      </c>
      <c r="T11" s="1"/>
    </row>
    <row r="12" spans="1:20" x14ac:dyDescent="0.25">
      <c r="A12" s="1">
        <v>54</v>
      </c>
      <c r="B12" s="1" t="s">
        <v>118</v>
      </c>
      <c r="C12" s="1" t="s">
        <v>119</v>
      </c>
      <c r="D12" s="1" t="s">
        <v>120</v>
      </c>
      <c r="E12" s="1" t="s">
        <v>121</v>
      </c>
      <c r="F12" s="1">
        <v>8682770474</v>
      </c>
      <c r="G12" s="1">
        <v>469</v>
      </c>
      <c r="H12" s="1">
        <v>469</v>
      </c>
      <c r="I12" s="1">
        <v>3042</v>
      </c>
      <c r="J12" s="1" t="s">
        <v>252</v>
      </c>
      <c r="K12" s="1" t="s">
        <v>242</v>
      </c>
      <c r="L12" s="1" t="s">
        <v>239</v>
      </c>
      <c r="M12" s="1">
        <v>23</v>
      </c>
      <c r="N12" s="1">
        <v>25</v>
      </c>
      <c r="O12" s="1" t="s">
        <v>270</v>
      </c>
      <c r="P12" s="1" t="s">
        <v>271</v>
      </c>
      <c r="T12" s="1"/>
    </row>
    <row r="13" spans="1:20" x14ac:dyDescent="0.25">
      <c r="A13" s="1">
        <v>853</v>
      </c>
      <c r="B13" s="1" t="s">
        <v>122</v>
      </c>
      <c r="C13" s="1" t="s">
        <v>123</v>
      </c>
      <c r="D13" s="1" t="s">
        <v>124</v>
      </c>
      <c r="E13" s="1" t="s">
        <v>125</v>
      </c>
      <c r="F13" s="1">
        <v>9334728554</v>
      </c>
      <c r="G13" s="1">
        <v>158</v>
      </c>
      <c r="H13" s="1">
        <v>158</v>
      </c>
      <c r="I13" s="1">
        <v>2220</v>
      </c>
      <c r="J13" s="1" t="s">
        <v>237</v>
      </c>
      <c r="K13" s="1" t="s">
        <v>238</v>
      </c>
      <c r="L13" s="1" t="s">
        <v>243</v>
      </c>
      <c r="M13" s="1">
        <v>479</v>
      </c>
      <c r="N13" s="1">
        <v>861</v>
      </c>
      <c r="O13" s="1" t="s">
        <v>23</v>
      </c>
      <c r="P13" s="1" t="s">
        <v>272</v>
      </c>
      <c r="T13" s="1"/>
    </row>
    <row r="14" spans="1:20" x14ac:dyDescent="0.25">
      <c r="A14" s="1">
        <v>902</v>
      </c>
      <c r="B14" s="1" t="s">
        <v>126</v>
      </c>
      <c r="C14" s="1" t="s">
        <v>127</v>
      </c>
      <c r="D14" s="1" t="s">
        <v>128</v>
      </c>
      <c r="E14" s="1" t="s">
        <v>129</v>
      </c>
      <c r="F14" s="1">
        <v>8568849220</v>
      </c>
      <c r="G14" s="1">
        <v>337</v>
      </c>
      <c r="H14" s="1">
        <v>337</v>
      </c>
      <c r="I14" s="1">
        <v>4988</v>
      </c>
      <c r="J14" s="1" t="s">
        <v>252</v>
      </c>
      <c r="K14" s="1" t="s">
        <v>238</v>
      </c>
      <c r="L14" s="1" t="s">
        <v>243</v>
      </c>
      <c r="M14" s="1">
        <v>305</v>
      </c>
      <c r="N14" s="1">
        <v>834</v>
      </c>
      <c r="O14" s="1" t="s">
        <v>273</v>
      </c>
      <c r="P14" s="1" t="s">
        <v>274</v>
      </c>
      <c r="T14" s="1"/>
    </row>
    <row r="15" spans="1:20" x14ac:dyDescent="0.25">
      <c r="A15" s="1">
        <v>163</v>
      </c>
      <c r="B15" s="1" t="s">
        <v>130</v>
      </c>
      <c r="C15" s="1" t="s">
        <v>131</v>
      </c>
      <c r="D15" s="1" t="s">
        <v>132</v>
      </c>
      <c r="E15" s="1" t="s">
        <v>133</v>
      </c>
      <c r="F15" s="1">
        <v>6993831591</v>
      </c>
      <c r="G15" s="1">
        <v>634</v>
      </c>
      <c r="H15" s="1">
        <v>634</v>
      </c>
      <c r="I15" s="1">
        <v>175</v>
      </c>
      <c r="J15" s="1" t="s">
        <v>237</v>
      </c>
      <c r="K15" s="1" t="s">
        <v>242</v>
      </c>
      <c r="L15" s="1" t="s">
        <v>243</v>
      </c>
      <c r="M15" s="1">
        <v>939</v>
      </c>
      <c r="N15" s="1">
        <v>1446</v>
      </c>
      <c r="O15" s="1" t="s">
        <v>275</v>
      </c>
      <c r="P15" s="1" t="s">
        <v>276</v>
      </c>
      <c r="T15" s="1"/>
    </row>
    <row r="16" spans="1:20" x14ac:dyDescent="0.25">
      <c r="A16" s="1">
        <v>993</v>
      </c>
      <c r="B16" s="1" t="s">
        <v>134</v>
      </c>
      <c r="C16" s="1" t="s">
        <v>99</v>
      </c>
      <c r="D16" s="1" t="s">
        <v>135</v>
      </c>
      <c r="E16" s="1" t="s">
        <v>87</v>
      </c>
      <c r="F16" s="1">
        <v>3028920870</v>
      </c>
      <c r="G16" s="1">
        <v>577</v>
      </c>
      <c r="H16" s="1">
        <v>577</v>
      </c>
      <c r="I16" s="1">
        <v>4233</v>
      </c>
      <c r="J16" s="1" t="s">
        <v>258</v>
      </c>
      <c r="K16" s="1" t="s">
        <v>238</v>
      </c>
      <c r="L16" s="1" t="s">
        <v>239</v>
      </c>
      <c r="M16" s="1">
        <v>679</v>
      </c>
      <c r="N16" s="1">
        <v>1455</v>
      </c>
      <c r="O16" s="1" t="s">
        <v>277</v>
      </c>
      <c r="P16" s="1" t="s">
        <v>23</v>
      </c>
      <c r="T16" s="1"/>
    </row>
    <row r="17" spans="1:20" x14ac:dyDescent="0.25">
      <c r="A17" s="1">
        <v>891</v>
      </c>
      <c r="B17" s="1" t="s">
        <v>136</v>
      </c>
      <c r="C17" s="1" t="s">
        <v>137</v>
      </c>
      <c r="D17" s="1" t="s">
        <v>138</v>
      </c>
      <c r="E17" s="1" t="s">
        <v>139</v>
      </c>
      <c r="F17" s="1">
        <v>8786356477</v>
      </c>
      <c r="G17" s="1">
        <v>907</v>
      </c>
      <c r="H17" s="1">
        <v>907</v>
      </c>
      <c r="I17" s="1">
        <v>4351</v>
      </c>
      <c r="J17" s="1" t="s">
        <v>252</v>
      </c>
      <c r="K17" s="1" t="s">
        <v>242</v>
      </c>
      <c r="L17" s="1" t="s">
        <v>243</v>
      </c>
      <c r="M17" s="1">
        <v>803</v>
      </c>
      <c r="N17" s="1">
        <v>1020</v>
      </c>
      <c r="O17" s="1" t="s">
        <v>278</v>
      </c>
      <c r="P17" s="1" t="s">
        <v>279</v>
      </c>
      <c r="T17" s="1"/>
    </row>
    <row r="18" spans="1:20" x14ac:dyDescent="0.25">
      <c r="A18" s="1">
        <v>950</v>
      </c>
      <c r="B18" s="1" t="s">
        <v>140</v>
      </c>
      <c r="C18" s="1" t="s">
        <v>141</v>
      </c>
      <c r="D18" s="1" t="s">
        <v>142</v>
      </c>
      <c r="E18" s="1" t="s">
        <v>101</v>
      </c>
      <c r="F18" s="1">
        <v>5614057152</v>
      </c>
      <c r="G18" s="1">
        <v>870</v>
      </c>
      <c r="H18" s="1">
        <v>870</v>
      </c>
      <c r="I18" s="1">
        <v>5578</v>
      </c>
      <c r="J18" s="1" t="s">
        <v>280</v>
      </c>
      <c r="K18" s="1" t="s">
        <v>238</v>
      </c>
      <c r="L18" s="1" t="s">
        <v>239</v>
      </c>
      <c r="M18" s="1">
        <v>783</v>
      </c>
      <c r="N18" s="1">
        <v>1042</v>
      </c>
      <c r="O18" s="1" t="s">
        <v>281</v>
      </c>
      <c r="P18" s="1" t="s">
        <v>282</v>
      </c>
      <c r="T18" s="1"/>
    </row>
    <row r="19" spans="1:20" x14ac:dyDescent="0.25">
      <c r="A19" s="1">
        <v>292</v>
      </c>
      <c r="B19" s="1" t="s">
        <v>143</v>
      </c>
      <c r="C19" s="1" t="s">
        <v>119</v>
      </c>
      <c r="D19" s="1" t="s">
        <v>144</v>
      </c>
      <c r="E19" s="1" t="s">
        <v>101</v>
      </c>
      <c r="F19" s="1">
        <v>7483616892</v>
      </c>
      <c r="G19" s="1">
        <v>982</v>
      </c>
      <c r="H19" s="1">
        <v>982</v>
      </c>
      <c r="I19" s="1">
        <v>4523</v>
      </c>
      <c r="J19" s="1" t="s">
        <v>261</v>
      </c>
      <c r="K19" s="1" t="s">
        <v>238</v>
      </c>
      <c r="L19" s="1" t="s">
        <v>239</v>
      </c>
      <c r="M19" s="1">
        <v>432</v>
      </c>
      <c r="N19" s="1">
        <v>915</v>
      </c>
      <c r="O19" s="1" t="s">
        <v>23</v>
      </c>
      <c r="P19" s="1" t="s">
        <v>283</v>
      </c>
      <c r="T19" s="1"/>
    </row>
    <row r="20" spans="1:20" x14ac:dyDescent="0.25">
      <c r="A20" s="1">
        <v>90</v>
      </c>
      <c r="B20" s="1" t="s">
        <v>145</v>
      </c>
      <c r="C20" s="1" t="s">
        <v>146</v>
      </c>
      <c r="D20" s="1" t="s">
        <v>147</v>
      </c>
      <c r="E20" s="1" t="s">
        <v>148</v>
      </c>
      <c r="F20" s="1">
        <v>2812376384</v>
      </c>
      <c r="G20" s="1">
        <v>351</v>
      </c>
      <c r="H20" s="1">
        <v>351</v>
      </c>
      <c r="I20" s="1">
        <v>2972</v>
      </c>
      <c r="J20" s="1" t="s">
        <v>261</v>
      </c>
      <c r="K20" s="1" t="s">
        <v>238</v>
      </c>
      <c r="L20" s="1" t="s">
        <v>239</v>
      </c>
      <c r="M20" s="1">
        <v>776</v>
      </c>
      <c r="N20" s="1">
        <v>1053</v>
      </c>
      <c r="O20" s="1" t="s">
        <v>284</v>
      </c>
      <c r="P20" s="1" t="s">
        <v>285</v>
      </c>
      <c r="T20" s="1"/>
    </row>
    <row r="21" spans="1:20" x14ac:dyDescent="0.25">
      <c r="A21" s="1">
        <v>49</v>
      </c>
      <c r="B21" s="1" t="s">
        <v>149</v>
      </c>
      <c r="C21" s="1" t="s">
        <v>88</v>
      </c>
      <c r="D21" s="1" t="s">
        <v>150</v>
      </c>
      <c r="E21" s="1" t="s">
        <v>90</v>
      </c>
      <c r="F21" s="1">
        <v>5956508519</v>
      </c>
      <c r="G21" s="1">
        <v>328</v>
      </c>
      <c r="H21" s="1">
        <v>328</v>
      </c>
      <c r="I21" s="1">
        <v>6153</v>
      </c>
      <c r="J21" s="1" t="s">
        <v>237</v>
      </c>
      <c r="K21" s="1" t="s">
        <v>238</v>
      </c>
      <c r="L21" s="1" t="s">
        <v>243</v>
      </c>
      <c r="M21" s="1">
        <v>710</v>
      </c>
      <c r="N21" s="1">
        <v>1066</v>
      </c>
      <c r="O21" s="1" t="s">
        <v>286</v>
      </c>
      <c r="P21" s="1" t="s">
        <v>287</v>
      </c>
      <c r="T21" s="1"/>
    </row>
    <row r="22" spans="1:20" x14ac:dyDescent="0.25">
      <c r="A22" s="1">
        <v>100</v>
      </c>
      <c r="B22" s="1" t="s">
        <v>151</v>
      </c>
      <c r="C22" s="1" t="s">
        <v>111</v>
      </c>
      <c r="D22" s="1" t="s">
        <v>152</v>
      </c>
      <c r="E22" s="1" t="s">
        <v>153</v>
      </c>
      <c r="F22" s="1">
        <v>5847136625</v>
      </c>
      <c r="G22" s="1">
        <v>242</v>
      </c>
      <c r="H22" s="1">
        <v>242</v>
      </c>
      <c r="I22" s="1">
        <v>4852</v>
      </c>
      <c r="J22" s="1" t="s">
        <v>280</v>
      </c>
      <c r="K22" s="1" t="s">
        <v>238</v>
      </c>
      <c r="L22" s="1" t="s">
        <v>239</v>
      </c>
      <c r="M22" s="1">
        <v>959</v>
      </c>
      <c r="N22" s="1">
        <v>1253</v>
      </c>
      <c r="O22" s="1" t="s">
        <v>288</v>
      </c>
      <c r="P22" s="1" t="s">
        <v>289</v>
      </c>
      <c r="T22" s="1"/>
    </row>
    <row r="23" spans="1:20" x14ac:dyDescent="0.25">
      <c r="A23" s="1">
        <v>405</v>
      </c>
      <c r="B23" s="1" t="s">
        <v>154</v>
      </c>
      <c r="C23" s="1" t="s">
        <v>137</v>
      </c>
      <c r="D23" s="1" t="s">
        <v>155</v>
      </c>
      <c r="E23" s="1" t="s">
        <v>156</v>
      </c>
      <c r="F23" s="1">
        <v>4048218701</v>
      </c>
      <c r="G23" s="1">
        <v>421</v>
      </c>
      <c r="H23" s="1">
        <v>421</v>
      </c>
      <c r="I23" s="1">
        <v>8106</v>
      </c>
      <c r="J23" s="1" t="s">
        <v>267</v>
      </c>
      <c r="K23" s="1" t="s">
        <v>242</v>
      </c>
      <c r="L23" s="1" t="s">
        <v>239</v>
      </c>
      <c r="M23" s="1">
        <v>147</v>
      </c>
      <c r="N23" s="1">
        <v>535</v>
      </c>
      <c r="O23" s="1" t="s">
        <v>23</v>
      </c>
      <c r="P23" s="1" t="s">
        <v>290</v>
      </c>
      <c r="T23" s="1"/>
    </row>
    <row r="24" spans="1:20" x14ac:dyDescent="0.25">
      <c r="A24" s="1">
        <v>584</v>
      </c>
      <c r="B24" s="1" t="s">
        <v>157</v>
      </c>
      <c r="C24" s="1" t="s">
        <v>158</v>
      </c>
      <c r="D24" s="1" t="s">
        <v>159</v>
      </c>
      <c r="E24" s="1" t="s">
        <v>160</v>
      </c>
      <c r="F24" s="1">
        <v>1646327916</v>
      </c>
      <c r="G24" s="1">
        <v>6</v>
      </c>
      <c r="H24" s="1">
        <v>6</v>
      </c>
      <c r="I24" s="1">
        <v>3917</v>
      </c>
      <c r="J24" s="1" t="s">
        <v>1245</v>
      </c>
      <c r="K24" s="1" t="s">
        <v>242</v>
      </c>
      <c r="L24" s="1" t="s">
        <v>243</v>
      </c>
      <c r="M24" s="1">
        <v>613</v>
      </c>
      <c r="N24" s="1">
        <v>1256</v>
      </c>
      <c r="O24" s="1" t="s">
        <v>23</v>
      </c>
      <c r="P24" s="1" t="s">
        <v>144</v>
      </c>
      <c r="T24" s="1"/>
    </row>
    <row r="25" spans="1:20" x14ac:dyDescent="0.25">
      <c r="A25" s="1">
        <v>326</v>
      </c>
      <c r="B25" s="1" t="s">
        <v>145</v>
      </c>
      <c r="C25" s="1" t="s">
        <v>161</v>
      </c>
      <c r="D25" s="1" t="s">
        <v>162</v>
      </c>
      <c r="E25" s="1" t="s">
        <v>163</v>
      </c>
      <c r="F25" s="1">
        <v>2898450180</v>
      </c>
      <c r="G25" s="1">
        <v>384</v>
      </c>
      <c r="H25" s="1">
        <v>384</v>
      </c>
      <c r="I25" s="1">
        <v>9377</v>
      </c>
      <c r="J25" s="1" t="s">
        <v>246</v>
      </c>
      <c r="K25" s="1" t="s">
        <v>238</v>
      </c>
      <c r="L25" s="1" t="s">
        <v>239</v>
      </c>
      <c r="M25" s="1">
        <v>590</v>
      </c>
      <c r="N25" s="1">
        <v>1033</v>
      </c>
      <c r="O25" s="1" t="s">
        <v>1246</v>
      </c>
      <c r="P25" s="1" t="s">
        <v>1247</v>
      </c>
      <c r="T25" s="1"/>
    </row>
    <row r="26" spans="1:20" x14ac:dyDescent="0.25">
      <c r="A26" s="1">
        <v>95</v>
      </c>
      <c r="B26" s="1" t="s">
        <v>164</v>
      </c>
      <c r="C26" s="1" t="s">
        <v>119</v>
      </c>
      <c r="D26" s="1" t="s">
        <v>165</v>
      </c>
      <c r="E26" s="1" t="s">
        <v>101</v>
      </c>
      <c r="F26" s="1">
        <v>1977102732</v>
      </c>
      <c r="G26" s="1">
        <v>286</v>
      </c>
      <c r="H26" s="1">
        <v>286</v>
      </c>
      <c r="I26" s="1">
        <v>5387</v>
      </c>
      <c r="J26" s="1" t="s">
        <v>252</v>
      </c>
      <c r="K26" s="1" t="s">
        <v>238</v>
      </c>
      <c r="L26" s="1" t="s">
        <v>239</v>
      </c>
      <c r="M26" s="1">
        <v>193</v>
      </c>
      <c r="N26" s="1">
        <v>817</v>
      </c>
      <c r="O26" s="1" t="s">
        <v>1248</v>
      </c>
      <c r="P26" s="1" t="s">
        <v>1249</v>
      </c>
      <c r="T26" s="1"/>
    </row>
    <row r="27" spans="1:20" x14ac:dyDescent="0.25">
      <c r="A27" s="1">
        <v>600</v>
      </c>
      <c r="B27" s="1" t="s">
        <v>166</v>
      </c>
      <c r="C27" s="1" t="s">
        <v>167</v>
      </c>
      <c r="D27" s="1" t="s">
        <v>168</v>
      </c>
      <c r="E27" s="1" t="s">
        <v>169</v>
      </c>
      <c r="F27" s="1">
        <v>1551452510</v>
      </c>
      <c r="G27" s="1">
        <v>892</v>
      </c>
      <c r="H27" s="1">
        <v>892</v>
      </c>
      <c r="I27" s="1">
        <v>6513</v>
      </c>
      <c r="J27" s="1" t="s">
        <v>246</v>
      </c>
      <c r="K27" s="1" t="s">
        <v>238</v>
      </c>
      <c r="L27" s="1" t="s">
        <v>239</v>
      </c>
      <c r="M27" s="1">
        <v>879</v>
      </c>
      <c r="N27" s="1">
        <v>1037</v>
      </c>
      <c r="O27" s="1" t="s">
        <v>1250</v>
      </c>
      <c r="P27" s="1" t="s">
        <v>1251</v>
      </c>
      <c r="T27" s="1"/>
    </row>
    <row r="28" spans="1:20" x14ac:dyDescent="0.25">
      <c r="A28" s="1">
        <v>26</v>
      </c>
      <c r="B28" s="1" t="s">
        <v>170</v>
      </c>
      <c r="C28" s="1" t="s">
        <v>114</v>
      </c>
      <c r="D28" s="1" t="s">
        <v>171</v>
      </c>
      <c r="E28" s="1" t="s">
        <v>172</v>
      </c>
      <c r="F28" s="1">
        <v>5544881818</v>
      </c>
      <c r="G28" s="1">
        <v>558</v>
      </c>
      <c r="H28" s="1">
        <v>558</v>
      </c>
      <c r="I28" s="1">
        <v>3965</v>
      </c>
      <c r="J28" s="1" t="s">
        <v>261</v>
      </c>
      <c r="K28" s="1" t="s">
        <v>238</v>
      </c>
      <c r="L28" s="1" t="s">
        <v>239</v>
      </c>
      <c r="M28" s="1">
        <v>275</v>
      </c>
      <c r="N28" s="1">
        <v>951</v>
      </c>
      <c r="O28" s="1" t="s">
        <v>1252</v>
      </c>
      <c r="P28" s="1" t="s">
        <v>1253</v>
      </c>
      <c r="T28" s="1"/>
    </row>
    <row r="29" spans="1:20" x14ac:dyDescent="0.25">
      <c r="A29" s="1">
        <v>515</v>
      </c>
      <c r="B29" s="1" t="s">
        <v>173</v>
      </c>
      <c r="C29" s="1" t="s">
        <v>174</v>
      </c>
      <c r="D29" s="1" t="s">
        <v>175</v>
      </c>
      <c r="E29" s="1" t="s">
        <v>105</v>
      </c>
      <c r="F29" s="1">
        <v>6808482203</v>
      </c>
      <c r="G29" s="1">
        <v>481</v>
      </c>
      <c r="H29" s="1">
        <v>481</v>
      </c>
      <c r="I29" s="1">
        <v>8893</v>
      </c>
      <c r="J29" s="1" t="s">
        <v>280</v>
      </c>
      <c r="K29" s="1" t="s">
        <v>242</v>
      </c>
      <c r="L29" s="1" t="s">
        <v>239</v>
      </c>
      <c r="M29" s="1">
        <v>319</v>
      </c>
      <c r="N29" s="1">
        <v>770</v>
      </c>
      <c r="O29" s="1" t="s">
        <v>822</v>
      </c>
      <c r="P29" s="1" t="s">
        <v>1254</v>
      </c>
    </row>
    <row r="30" spans="1:20" x14ac:dyDescent="0.25">
      <c r="A30" s="1">
        <v>876</v>
      </c>
      <c r="B30" s="1" t="s">
        <v>176</v>
      </c>
      <c r="C30" s="1" t="s">
        <v>99</v>
      </c>
      <c r="D30" s="1" t="s">
        <v>177</v>
      </c>
      <c r="E30" s="1" t="s">
        <v>163</v>
      </c>
      <c r="F30" s="1">
        <v>6818183906</v>
      </c>
      <c r="G30" s="1">
        <v>155</v>
      </c>
      <c r="H30" s="1">
        <v>155</v>
      </c>
      <c r="I30" s="1">
        <v>1897</v>
      </c>
      <c r="J30" s="1" t="s">
        <v>264</v>
      </c>
      <c r="K30" s="1" t="s">
        <v>238</v>
      </c>
      <c r="L30" s="1" t="s">
        <v>243</v>
      </c>
      <c r="M30" s="1">
        <v>52</v>
      </c>
      <c r="N30" s="1">
        <v>293</v>
      </c>
      <c r="O30" s="1" t="s">
        <v>23</v>
      </c>
      <c r="P30" s="1" t="s">
        <v>1255</v>
      </c>
    </row>
    <row r="31" spans="1:20" x14ac:dyDescent="0.25">
      <c r="A31" s="1">
        <v>691</v>
      </c>
      <c r="B31" s="1" t="s">
        <v>84</v>
      </c>
      <c r="C31" s="1" t="s">
        <v>114</v>
      </c>
      <c r="D31" s="1" t="s">
        <v>178</v>
      </c>
      <c r="E31" s="1" t="s">
        <v>121</v>
      </c>
      <c r="F31" s="1">
        <v>1052447026</v>
      </c>
      <c r="G31" s="1">
        <v>771</v>
      </c>
      <c r="H31" s="1">
        <v>771</v>
      </c>
      <c r="I31" s="1">
        <v>390</v>
      </c>
      <c r="J31" s="1" t="s">
        <v>252</v>
      </c>
      <c r="K31" s="1" t="s">
        <v>238</v>
      </c>
      <c r="L31" s="1" t="s">
        <v>239</v>
      </c>
      <c r="M31" s="1">
        <v>702</v>
      </c>
      <c r="N31" s="1">
        <v>1414</v>
      </c>
      <c r="O31" s="1" t="s">
        <v>1256</v>
      </c>
      <c r="P31" s="1" t="s">
        <v>1257</v>
      </c>
    </row>
    <row r="32" spans="1:20" x14ac:dyDescent="0.25">
      <c r="A32" s="1">
        <v>605</v>
      </c>
      <c r="B32" s="1" t="s">
        <v>179</v>
      </c>
      <c r="C32" s="1" t="s">
        <v>180</v>
      </c>
      <c r="D32" s="1" t="s">
        <v>181</v>
      </c>
      <c r="E32" s="1" t="s">
        <v>182</v>
      </c>
      <c r="F32" s="1">
        <v>1926409080</v>
      </c>
      <c r="G32" s="1">
        <v>945</v>
      </c>
      <c r="H32" s="1">
        <v>945</v>
      </c>
      <c r="I32" s="1">
        <v>3633</v>
      </c>
      <c r="J32" s="1" t="s">
        <v>237</v>
      </c>
      <c r="K32" s="1" t="s">
        <v>238</v>
      </c>
      <c r="L32" s="1" t="s">
        <v>243</v>
      </c>
      <c r="M32" s="1">
        <v>299</v>
      </c>
      <c r="N32" s="1">
        <v>524</v>
      </c>
      <c r="O32" s="1" t="s">
        <v>1258</v>
      </c>
      <c r="P32" s="1" t="s">
        <v>1259</v>
      </c>
    </row>
    <row r="33" spans="1:16" x14ac:dyDescent="0.25">
      <c r="A33" s="1">
        <v>864</v>
      </c>
      <c r="B33" s="1" t="s">
        <v>183</v>
      </c>
      <c r="C33" s="1" t="s">
        <v>184</v>
      </c>
      <c r="D33" s="1" t="s">
        <v>185</v>
      </c>
      <c r="E33" s="1" t="s">
        <v>117</v>
      </c>
      <c r="F33" s="1">
        <v>7332778584</v>
      </c>
      <c r="G33" s="1">
        <v>719</v>
      </c>
      <c r="H33" s="1">
        <v>719</v>
      </c>
      <c r="I33" s="1">
        <v>7828</v>
      </c>
      <c r="J33" s="1" t="s">
        <v>1245</v>
      </c>
      <c r="K33" s="1" t="s">
        <v>238</v>
      </c>
      <c r="L33" s="1" t="s">
        <v>239</v>
      </c>
      <c r="M33" s="1">
        <v>930</v>
      </c>
      <c r="N33" s="1">
        <v>1183</v>
      </c>
      <c r="O33" s="1" t="s">
        <v>1260</v>
      </c>
      <c r="P33" s="1" t="s">
        <v>1261</v>
      </c>
    </row>
    <row r="34" spans="1:16" x14ac:dyDescent="0.25">
      <c r="A34" s="1">
        <v>886</v>
      </c>
      <c r="B34" s="1" t="s">
        <v>186</v>
      </c>
      <c r="C34" s="1" t="s">
        <v>88</v>
      </c>
      <c r="D34" s="1" t="s">
        <v>187</v>
      </c>
      <c r="E34" s="1" t="s">
        <v>105</v>
      </c>
      <c r="F34" s="1">
        <v>1374706667</v>
      </c>
      <c r="G34" s="1">
        <v>493</v>
      </c>
      <c r="H34" s="1">
        <v>493</v>
      </c>
      <c r="I34" s="1">
        <v>2241</v>
      </c>
      <c r="J34" s="1" t="s">
        <v>249</v>
      </c>
      <c r="K34" s="1" t="s">
        <v>238</v>
      </c>
      <c r="L34" s="1" t="s">
        <v>239</v>
      </c>
      <c r="M34" s="1">
        <v>314</v>
      </c>
      <c r="N34" s="1">
        <v>566</v>
      </c>
      <c r="O34" s="1" t="s">
        <v>1262</v>
      </c>
      <c r="P34" s="1" t="s">
        <v>1263</v>
      </c>
    </row>
    <row r="35" spans="1:16" x14ac:dyDescent="0.25">
      <c r="A35" s="1">
        <v>365</v>
      </c>
      <c r="B35" s="1" t="s">
        <v>42</v>
      </c>
      <c r="C35" s="1" t="s">
        <v>167</v>
      </c>
      <c r="D35" s="1" t="s">
        <v>479</v>
      </c>
      <c r="E35" s="1" t="s">
        <v>790</v>
      </c>
      <c r="F35" s="1">
        <v>2176301525</v>
      </c>
      <c r="G35" s="1">
        <v>998</v>
      </c>
      <c r="H35" s="1">
        <v>998</v>
      </c>
      <c r="I35" s="1">
        <v>896</v>
      </c>
      <c r="J35" s="1" t="s">
        <v>264</v>
      </c>
      <c r="K35" s="1" t="s">
        <v>242</v>
      </c>
      <c r="L35" s="1" t="s">
        <v>243</v>
      </c>
      <c r="M35" s="1">
        <v>109</v>
      </c>
      <c r="N35" s="1">
        <v>961</v>
      </c>
      <c r="O35" s="1" t="s">
        <v>1264</v>
      </c>
      <c r="P35" s="1" t="s">
        <v>1265</v>
      </c>
    </row>
    <row r="36" spans="1:16" x14ac:dyDescent="0.25">
      <c r="A36" s="1">
        <v>946</v>
      </c>
      <c r="B36" s="1" t="s">
        <v>145</v>
      </c>
      <c r="C36" s="1" t="s">
        <v>791</v>
      </c>
      <c r="D36" s="1" t="s">
        <v>792</v>
      </c>
      <c r="E36" s="1" t="s">
        <v>139</v>
      </c>
      <c r="F36" s="1">
        <v>1590827102</v>
      </c>
      <c r="G36" s="1">
        <v>968</v>
      </c>
      <c r="H36" s="1">
        <v>968</v>
      </c>
      <c r="I36" s="1">
        <v>6361</v>
      </c>
      <c r="J36" s="1" t="s">
        <v>255</v>
      </c>
      <c r="K36" s="1" t="s">
        <v>238</v>
      </c>
      <c r="L36" s="1" t="s">
        <v>239</v>
      </c>
      <c r="M36" s="1">
        <v>24</v>
      </c>
      <c r="N36" s="1">
        <v>54</v>
      </c>
      <c r="O36" s="1" t="s">
        <v>1266</v>
      </c>
      <c r="P36" s="1" t="s">
        <v>614</v>
      </c>
    </row>
    <row r="37" spans="1:16" x14ac:dyDescent="0.25">
      <c r="A37" s="1">
        <v>152</v>
      </c>
      <c r="B37" s="1" t="s">
        <v>793</v>
      </c>
      <c r="C37" s="1" t="s">
        <v>174</v>
      </c>
      <c r="D37" s="1" t="s">
        <v>794</v>
      </c>
      <c r="E37" s="1" t="s">
        <v>163</v>
      </c>
      <c r="F37" s="1">
        <v>1705805447</v>
      </c>
      <c r="G37" s="1">
        <v>738</v>
      </c>
      <c r="H37" s="1">
        <v>738</v>
      </c>
      <c r="I37" s="1">
        <v>6713</v>
      </c>
      <c r="J37" s="1" t="s">
        <v>252</v>
      </c>
      <c r="K37" s="1" t="s">
        <v>238</v>
      </c>
      <c r="L37" s="1" t="s">
        <v>243</v>
      </c>
      <c r="M37" s="1">
        <v>545</v>
      </c>
      <c r="N37" s="1">
        <v>1044</v>
      </c>
      <c r="O37" s="1" t="s">
        <v>1267</v>
      </c>
      <c r="P37" s="1" t="s">
        <v>1268</v>
      </c>
    </row>
    <row r="38" spans="1:16" x14ac:dyDescent="0.25">
      <c r="A38" s="1">
        <v>789</v>
      </c>
      <c r="B38" s="1" t="s">
        <v>795</v>
      </c>
      <c r="C38" s="1" t="s">
        <v>103</v>
      </c>
      <c r="D38" s="1" t="s">
        <v>796</v>
      </c>
      <c r="E38" s="1" t="s">
        <v>97</v>
      </c>
      <c r="F38" s="1">
        <v>7412005788</v>
      </c>
      <c r="G38" s="1">
        <v>912</v>
      </c>
      <c r="H38" s="1">
        <v>912</v>
      </c>
      <c r="I38" s="1">
        <v>4283</v>
      </c>
      <c r="J38" s="1" t="s">
        <v>258</v>
      </c>
      <c r="K38" s="1" t="s">
        <v>242</v>
      </c>
      <c r="L38" s="1" t="s">
        <v>239</v>
      </c>
      <c r="M38" s="1">
        <v>505</v>
      </c>
      <c r="N38" s="1">
        <v>1082</v>
      </c>
      <c r="O38" s="1" t="s">
        <v>1269</v>
      </c>
      <c r="P38" s="1" t="s">
        <v>1270</v>
      </c>
    </row>
    <row r="39" spans="1:16" x14ac:dyDescent="0.25">
      <c r="A39" s="1">
        <v>148</v>
      </c>
      <c r="B39" s="1" t="s">
        <v>797</v>
      </c>
      <c r="C39" s="1" t="s">
        <v>95</v>
      </c>
      <c r="D39" s="1" t="s">
        <v>798</v>
      </c>
      <c r="E39" s="1" t="s">
        <v>156</v>
      </c>
      <c r="F39" s="1">
        <v>4924177596</v>
      </c>
      <c r="G39" s="1">
        <v>782</v>
      </c>
      <c r="H39" s="1">
        <v>782</v>
      </c>
      <c r="I39" s="1">
        <v>9486</v>
      </c>
      <c r="J39" s="1" t="s">
        <v>252</v>
      </c>
      <c r="K39" s="1" t="s">
        <v>242</v>
      </c>
      <c r="L39" s="1" t="s">
        <v>239</v>
      </c>
      <c r="M39" s="1">
        <v>182</v>
      </c>
      <c r="N39" s="1">
        <v>871</v>
      </c>
      <c r="O39" s="1" t="s">
        <v>1271</v>
      </c>
      <c r="P39" s="1" t="s">
        <v>1272</v>
      </c>
    </row>
    <row r="40" spans="1:16" x14ac:dyDescent="0.25">
      <c r="A40" s="1">
        <v>7</v>
      </c>
      <c r="B40" s="1" t="s">
        <v>799</v>
      </c>
      <c r="C40" s="1" t="s">
        <v>92</v>
      </c>
      <c r="D40" s="1" t="s">
        <v>800</v>
      </c>
      <c r="E40" s="1" t="s">
        <v>801</v>
      </c>
      <c r="F40" s="1">
        <v>9744154055</v>
      </c>
      <c r="G40" s="1">
        <v>140</v>
      </c>
      <c r="H40" s="1">
        <v>140</v>
      </c>
      <c r="I40" s="1">
        <v>308</v>
      </c>
      <c r="J40" s="1" t="s">
        <v>246</v>
      </c>
      <c r="K40" s="1" t="s">
        <v>242</v>
      </c>
      <c r="L40" s="1" t="s">
        <v>239</v>
      </c>
      <c r="M40" s="1">
        <v>226</v>
      </c>
      <c r="N40" s="1">
        <v>970</v>
      </c>
      <c r="O40" s="1" t="s">
        <v>1273</v>
      </c>
      <c r="P40" s="1" t="s">
        <v>1274</v>
      </c>
    </row>
    <row r="41" spans="1:16" x14ac:dyDescent="0.25">
      <c r="A41" s="1">
        <v>982</v>
      </c>
      <c r="B41" s="1" t="s">
        <v>802</v>
      </c>
      <c r="C41" s="1" t="s">
        <v>158</v>
      </c>
      <c r="D41" s="1" t="s">
        <v>803</v>
      </c>
      <c r="E41" s="1" t="s">
        <v>90</v>
      </c>
      <c r="F41" s="1">
        <v>5862720266</v>
      </c>
      <c r="G41" s="1">
        <v>702</v>
      </c>
      <c r="H41" s="1">
        <v>702</v>
      </c>
      <c r="I41" s="1">
        <v>8927</v>
      </c>
      <c r="J41" s="1" t="s">
        <v>249</v>
      </c>
      <c r="K41" s="1" t="s">
        <v>242</v>
      </c>
      <c r="L41" s="1" t="s">
        <v>239</v>
      </c>
      <c r="M41" s="1">
        <v>111</v>
      </c>
      <c r="N41" s="1">
        <v>617</v>
      </c>
      <c r="O41" s="1" t="s">
        <v>1275</v>
      </c>
      <c r="P41" s="1" t="s">
        <v>1276</v>
      </c>
    </row>
    <row r="42" spans="1:16" x14ac:dyDescent="0.25">
      <c r="A42" s="1">
        <v>249</v>
      </c>
      <c r="B42" s="1" t="s">
        <v>804</v>
      </c>
      <c r="C42" s="1" t="s">
        <v>146</v>
      </c>
      <c r="D42" s="1" t="s">
        <v>805</v>
      </c>
      <c r="E42" s="1" t="s">
        <v>87</v>
      </c>
      <c r="F42" s="1">
        <v>6264685114</v>
      </c>
      <c r="G42" s="1">
        <v>284</v>
      </c>
      <c r="H42" s="1">
        <v>284</v>
      </c>
      <c r="I42" s="1">
        <v>249</v>
      </c>
      <c r="J42" s="1" t="s">
        <v>264</v>
      </c>
      <c r="K42" s="1" t="s">
        <v>242</v>
      </c>
      <c r="L42" s="1" t="s">
        <v>243</v>
      </c>
      <c r="M42" s="1">
        <v>145</v>
      </c>
      <c r="N42" s="1">
        <v>814</v>
      </c>
      <c r="O42" s="1" t="s">
        <v>1277</v>
      </c>
      <c r="P42" s="1" t="s">
        <v>23</v>
      </c>
    </row>
    <row r="43" spans="1:16" x14ac:dyDescent="0.25">
      <c r="A43" s="1">
        <v>273</v>
      </c>
      <c r="B43" s="1" t="s">
        <v>769</v>
      </c>
      <c r="C43" s="1" t="s">
        <v>99</v>
      </c>
      <c r="D43" s="1" t="s">
        <v>806</v>
      </c>
      <c r="E43" s="1" t="s">
        <v>163</v>
      </c>
      <c r="F43" s="1">
        <v>6650624462</v>
      </c>
      <c r="G43" s="1">
        <v>199</v>
      </c>
      <c r="H43" s="1">
        <v>199</v>
      </c>
      <c r="I43" s="1">
        <v>2620</v>
      </c>
      <c r="J43" s="1" t="s">
        <v>252</v>
      </c>
      <c r="K43" s="1" t="s">
        <v>238</v>
      </c>
      <c r="L43" s="1" t="s">
        <v>239</v>
      </c>
      <c r="M43" s="1">
        <v>829</v>
      </c>
      <c r="N43" s="1">
        <v>1145</v>
      </c>
      <c r="O43" s="1" t="s">
        <v>1278</v>
      </c>
      <c r="P43" s="1" t="s">
        <v>1279</v>
      </c>
    </row>
    <row r="44" spans="1:16" x14ac:dyDescent="0.25">
      <c r="A44" s="1">
        <v>172</v>
      </c>
      <c r="B44" s="1" t="s">
        <v>807</v>
      </c>
      <c r="C44" s="1" t="s">
        <v>111</v>
      </c>
      <c r="D44" s="1" t="s">
        <v>808</v>
      </c>
      <c r="E44" s="1" t="s">
        <v>87</v>
      </c>
      <c r="F44" s="1">
        <v>7889923764</v>
      </c>
      <c r="G44" s="1">
        <v>228</v>
      </c>
      <c r="H44" s="1">
        <v>228</v>
      </c>
      <c r="I44" s="1">
        <v>1164</v>
      </c>
      <c r="J44" s="1" t="s">
        <v>252</v>
      </c>
      <c r="K44" s="1" t="s">
        <v>238</v>
      </c>
      <c r="L44" s="1" t="s">
        <v>239</v>
      </c>
      <c r="M44" s="1">
        <v>269</v>
      </c>
      <c r="N44" s="1">
        <v>902</v>
      </c>
      <c r="O44" s="1" t="s">
        <v>23</v>
      </c>
      <c r="P44" s="1" t="s">
        <v>1280</v>
      </c>
    </row>
    <row r="45" spans="1:16" x14ac:dyDescent="0.25">
      <c r="A45" s="1">
        <v>234</v>
      </c>
      <c r="B45" s="1" t="s">
        <v>809</v>
      </c>
      <c r="C45" s="1" t="s">
        <v>103</v>
      </c>
      <c r="D45" s="1" t="s">
        <v>810</v>
      </c>
      <c r="E45" s="1" t="s">
        <v>148</v>
      </c>
      <c r="F45" s="1">
        <v>4666975381</v>
      </c>
      <c r="G45" s="1">
        <v>908</v>
      </c>
      <c r="H45" s="1">
        <v>908</v>
      </c>
      <c r="I45" s="1">
        <v>4711</v>
      </c>
      <c r="J45" s="1" t="s">
        <v>264</v>
      </c>
      <c r="K45" s="1" t="s">
        <v>242</v>
      </c>
      <c r="L45" s="1" t="s">
        <v>239</v>
      </c>
      <c r="M45" s="1">
        <v>660</v>
      </c>
      <c r="N45" s="1">
        <v>1470</v>
      </c>
      <c r="O45" s="1" t="s">
        <v>1281</v>
      </c>
      <c r="P45" s="1" t="s">
        <v>1282</v>
      </c>
    </row>
    <row r="46" spans="1:16" x14ac:dyDescent="0.25">
      <c r="A46" s="1">
        <v>844</v>
      </c>
      <c r="B46" s="1" t="s">
        <v>811</v>
      </c>
      <c r="C46" s="1" t="s">
        <v>184</v>
      </c>
      <c r="D46" s="1" t="s">
        <v>812</v>
      </c>
      <c r="E46" s="1" t="s">
        <v>133</v>
      </c>
      <c r="F46" s="1">
        <v>1860620006</v>
      </c>
      <c r="G46" s="1">
        <v>594</v>
      </c>
      <c r="H46" s="1">
        <v>594</v>
      </c>
      <c r="I46" s="1">
        <v>4053</v>
      </c>
      <c r="J46" s="1" t="s">
        <v>249</v>
      </c>
      <c r="K46" s="1" t="s">
        <v>238</v>
      </c>
      <c r="L46" s="1" t="s">
        <v>239</v>
      </c>
      <c r="M46" s="1">
        <v>484</v>
      </c>
      <c r="N46" s="1">
        <v>568</v>
      </c>
      <c r="O46" s="1" t="s">
        <v>159</v>
      </c>
      <c r="P46" s="1" t="s">
        <v>1283</v>
      </c>
    </row>
    <row r="47" spans="1:16" x14ac:dyDescent="0.25">
      <c r="A47" s="1">
        <v>368</v>
      </c>
      <c r="B47" s="1" t="s">
        <v>813</v>
      </c>
      <c r="C47" s="1" t="s">
        <v>111</v>
      </c>
      <c r="D47" s="1" t="s">
        <v>814</v>
      </c>
      <c r="E47" s="1" t="s">
        <v>87</v>
      </c>
      <c r="F47" s="1">
        <v>1015130737</v>
      </c>
      <c r="G47" s="1">
        <v>542</v>
      </c>
      <c r="H47" s="1">
        <v>542</v>
      </c>
      <c r="I47" s="1">
        <v>4272</v>
      </c>
      <c r="J47" s="1" t="s">
        <v>255</v>
      </c>
      <c r="K47" s="1" t="s">
        <v>242</v>
      </c>
      <c r="L47" s="1" t="s">
        <v>239</v>
      </c>
      <c r="M47" s="1">
        <v>100</v>
      </c>
      <c r="N47" s="1">
        <v>487</v>
      </c>
      <c r="O47" s="1" t="s">
        <v>734</v>
      </c>
      <c r="P47" s="1" t="s">
        <v>1284</v>
      </c>
    </row>
    <row r="48" spans="1:16" x14ac:dyDescent="0.25">
      <c r="A48" s="1">
        <v>372</v>
      </c>
      <c r="B48" s="1" t="s">
        <v>66</v>
      </c>
      <c r="C48" s="1" t="s">
        <v>92</v>
      </c>
      <c r="D48" s="1" t="s">
        <v>815</v>
      </c>
      <c r="E48" s="1" t="s">
        <v>90</v>
      </c>
      <c r="F48" s="1">
        <v>3355369287</v>
      </c>
      <c r="G48" s="1">
        <v>586</v>
      </c>
      <c r="H48" s="1">
        <v>586</v>
      </c>
      <c r="I48" s="1">
        <v>7005</v>
      </c>
      <c r="J48" s="1" t="s">
        <v>280</v>
      </c>
      <c r="K48" s="1" t="s">
        <v>238</v>
      </c>
      <c r="L48" s="1" t="s">
        <v>243</v>
      </c>
      <c r="M48" s="1">
        <v>711</v>
      </c>
      <c r="N48" s="1">
        <v>1197</v>
      </c>
      <c r="O48" s="1" t="s">
        <v>1285</v>
      </c>
      <c r="P48" s="1" t="s">
        <v>1286</v>
      </c>
    </row>
    <row r="49" spans="1:16" x14ac:dyDescent="0.25">
      <c r="A49" s="1">
        <v>82</v>
      </c>
      <c r="B49" s="1" t="s">
        <v>816</v>
      </c>
      <c r="C49" s="1" t="s">
        <v>161</v>
      </c>
      <c r="D49" s="1" t="s">
        <v>159</v>
      </c>
      <c r="E49" s="1" t="s">
        <v>817</v>
      </c>
      <c r="F49" s="1">
        <v>7381630742</v>
      </c>
      <c r="G49" s="1">
        <v>636</v>
      </c>
      <c r="H49" s="1">
        <v>636</v>
      </c>
      <c r="I49" s="1">
        <v>2308</v>
      </c>
      <c r="J49" s="1" t="s">
        <v>249</v>
      </c>
      <c r="K49" s="1" t="s">
        <v>242</v>
      </c>
      <c r="L49" s="1" t="s">
        <v>239</v>
      </c>
      <c r="M49" s="1">
        <v>325</v>
      </c>
      <c r="N49" s="1">
        <v>994</v>
      </c>
      <c r="O49" s="1" t="s">
        <v>1287</v>
      </c>
      <c r="P49" s="1" t="s">
        <v>1288</v>
      </c>
    </row>
    <row r="50" spans="1:16" x14ac:dyDescent="0.25">
      <c r="A50" s="1">
        <v>528</v>
      </c>
      <c r="B50" s="1" t="s">
        <v>818</v>
      </c>
      <c r="C50" s="1" t="s">
        <v>85</v>
      </c>
      <c r="D50" s="1" t="s">
        <v>664</v>
      </c>
      <c r="E50" s="1" t="s">
        <v>801</v>
      </c>
      <c r="F50" s="1">
        <v>3343867513</v>
      </c>
      <c r="G50" s="1">
        <v>581</v>
      </c>
      <c r="H50" s="1">
        <v>581</v>
      </c>
      <c r="I50" s="1">
        <v>5150</v>
      </c>
      <c r="J50" s="1" t="s">
        <v>267</v>
      </c>
      <c r="K50" s="1" t="s">
        <v>238</v>
      </c>
      <c r="L50" s="1" t="s">
        <v>239</v>
      </c>
      <c r="M50" s="1">
        <v>209</v>
      </c>
      <c r="N50" s="1">
        <v>933</v>
      </c>
      <c r="O50" s="1" t="s">
        <v>1289</v>
      </c>
      <c r="P50" s="1" t="s">
        <v>1290</v>
      </c>
    </row>
    <row r="51" spans="1:16" x14ac:dyDescent="0.25">
      <c r="A51" s="1">
        <v>143</v>
      </c>
      <c r="B51" s="1" t="s">
        <v>637</v>
      </c>
      <c r="C51" s="1" t="s">
        <v>137</v>
      </c>
      <c r="D51" s="1" t="s">
        <v>819</v>
      </c>
      <c r="E51" s="1" t="s">
        <v>93</v>
      </c>
      <c r="F51" s="1">
        <v>1484052991</v>
      </c>
      <c r="G51" s="1">
        <v>336</v>
      </c>
      <c r="H51" s="1">
        <v>336</v>
      </c>
      <c r="I51" s="1">
        <v>693</v>
      </c>
      <c r="J51" s="1" t="s">
        <v>280</v>
      </c>
      <c r="K51" s="1" t="s">
        <v>242</v>
      </c>
      <c r="L51" s="1" t="s">
        <v>243</v>
      </c>
      <c r="M51" s="1">
        <v>996</v>
      </c>
      <c r="N51" s="1">
        <v>1168</v>
      </c>
      <c r="O51" s="1" t="s">
        <v>23</v>
      </c>
      <c r="P51" s="1" t="s">
        <v>1291</v>
      </c>
    </row>
    <row r="52" spans="1:16" x14ac:dyDescent="0.25">
      <c r="A52" s="1">
        <v>429</v>
      </c>
      <c r="B52" s="1" t="s">
        <v>820</v>
      </c>
      <c r="C52" s="1" t="s">
        <v>95</v>
      </c>
      <c r="D52" s="1" t="s">
        <v>821</v>
      </c>
      <c r="E52" s="1" t="s">
        <v>121</v>
      </c>
      <c r="F52" s="1">
        <v>5158272401</v>
      </c>
      <c r="G52" s="1">
        <v>504</v>
      </c>
      <c r="H52" s="1">
        <v>504</v>
      </c>
      <c r="I52" s="1">
        <v>9598</v>
      </c>
      <c r="J52" s="1" t="s">
        <v>246</v>
      </c>
      <c r="K52" s="1" t="s">
        <v>242</v>
      </c>
      <c r="L52" s="1" t="s">
        <v>239</v>
      </c>
      <c r="M52" s="1">
        <v>420</v>
      </c>
      <c r="N52" s="1">
        <v>561</v>
      </c>
      <c r="O52" s="1" t="s">
        <v>1292</v>
      </c>
      <c r="P52" s="1" t="s">
        <v>1293</v>
      </c>
    </row>
    <row r="53" spans="1:16" x14ac:dyDescent="0.25">
      <c r="A53" s="1">
        <v>47</v>
      </c>
      <c r="B53" s="1" t="s">
        <v>337</v>
      </c>
      <c r="C53" s="1" t="s">
        <v>88</v>
      </c>
      <c r="D53" s="1" t="s">
        <v>822</v>
      </c>
      <c r="E53" s="1" t="s">
        <v>823</v>
      </c>
      <c r="F53" s="1">
        <v>6223189308</v>
      </c>
      <c r="G53" s="1">
        <v>346</v>
      </c>
      <c r="H53" s="1">
        <v>346</v>
      </c>
      <c r="I53" s="1">
        <v>8103</v>
      </c>
      <c r="J53" s="1" t="s">
        <v>261</v>
      </c>
      <c r="K53" s="1" t="s">
        <v>242</v>
      </c>
      <c r="L53" s="1" t="s">
        <v>243</v>
      </c>
      <c r="M53" s="1">
        <v>182</v>
      </c>
      <c r="N53" s="1">
        <v>850</v>
      </c>
      <c r="O53" s="1" t="s">
        <v>1294</v>
      </c>
      <c r="P53" s="1" t="s">
        <v>1295</v>
      </c>
    </row>
    <row r="54" spans="1:16" x14ac:dyDescent="0.25">
      <c r="A54" s="1">
        <v>790</v>
      </c>
      <c r="B54" s="1" t="s">
        <v>778</v>
      </c>
      <c r="C54" s="1" t="s">
        <v>791</v>
      </c>
      <c r="D54" s="1" t="s">
        <v>824</v>
      </c>
      <c r="E54" s="1" t="s">
        <v>90</v>
      </c>
      <c r="F54" s="1">
        <v>1246424250</v>
      </c>
      <c r="G54" s="1">
        <v>135</v>
      </c>
      <c r="H54" s="1">
        <v>135</v>
      </c>
      <c r="I54" s="1">
        <v>8894</v>
      </c>
      <c r="J54" s="1" t="s">
        <v>280</v>
      </c>
      <c r="K54" s="1" t="s">
        <v>238</v>
      </c>
      <c r="L54" s="1" t="s">
        <v>243</v>
      </c>
      <c r="M54" s="1">
        <v>901</v>
      </c>
      <c r="N54" s="1">
        <v>1393</v>
      </c>
      <c r="O54" s="1" t="s">
        <v>1296</v>
      </c>
      <c r="P54" s="1" t="s">
        <v>1297</v>
      </c>
    </row>
    <row r="55" spans="1:16" x14ac:dyDescent="0.25">
      <c r="A55" s="1">
        <v>427</v>
      </c>
      <c r="B55" s="1" t="s">
        <v>825</v>
      </c>
      <c r="C55" s="1" t="s">
        <v>99</v>
      </c>
      <c r="D55" s="1" t="s">
        <v>826</v>
      </c>
      <c r="E55" s="1" t="s">
        <v>148</v>
      </c>
      <c r="F55" s="1">
        <v>4239981168</v>
      </c>
      <c r="G55" s="1">
        <v>822</v>
      </c>
      <c r="H55" s="1">
        <v>822</v>
      </c>
      <c r="I55" s="1">
        <v>114</v>
      </c>
      <c r="J55" s="1" t="s">
        <v>280</v>
      </c>
      <c r="K55" s="1" t="s">
        <v>242</v>
      </c>
      <c r="L55" s="1" t="s">
        <v>239</v>
      </c>
      <c r="M55" s="1">
        <v>88</v>
      </c>
      <c r="N55" s="1">
        <v>426</v>
      </c>
      <c r="O55" s="1" t="s">
        <v>1298</v>
      </c>
      <c r="P55" s="1" t="s">
        <v>1299</v>
      </c>
    </row>
    <row r="56" spans="1:16" x14ac:dyDescent="0.25">
      <c r="A56" s="1">
        <v>906</v>
      </c>
      <c r="B56" s="1" t="s">
        <v>827</v>
      </c>
      <c r="C56" s="1" t="s">
        <v>180</v>
      </c>
      <c r="D56" s="1" t="s">
        <v>144</v>
      </c>
      <c r="E56" s="1" t="s">
        <v>828</v>
      </c>
      <c r="F56" s="1">
        <v>3882423236</v>
      </c>
      <c r="G56" s="1">
        <v>95</v>
      </c>
      <c r="H56" s="1">
        <v>95</v>
      </c>
      <c r="I56" s="1">
        <v>6546</v>
      </c>
      <c r="J56" s="1" t="s">
        <v>252</v>
      </c>
      <c r="K56" s="1" t="s">
        <v>238</v>
      </c>
      <c r="L56" s="1" t="s">
        <v>239</v>
      </c>
      <c r="M56" s="1">
        <v>660</v>
      </c>
      <c r="N56" s="1">
        <v>1208</v>
      </c>
      <c r="O56" s="1" t="s">
        <v>1300</v>
      </c>
      <c r="P56" s="1" t="s">
        <v>1301</v>
      </c>
    </row>
    <row r="57" spans="1:16" x14ac:dyDescent="0.25">
      <c r="A57" s="1">
        <v>750</v>
      </c>
      <c r="B57" s="1" t="s">
        <v>829</v>
      </c>
      <c r="C57" s="1" t="s">
        <v>167</v>
      </c>
      <c r="D57" s="1" t="s">
        <v>830</v>
      </c>
      <c r="E57" s="1" t="s">
        <v>831</v>
      </c>
      <c r="F57" s="1">
        <v>9166200177</v>
      </c>
      <c r="G57" s="1">
        <v>597</v>
      </c>
      <c r="H57" s="1">
        <v>597</v>
      </c>
      <c r="I57" s="1">
        <v>3571</v>
      </c>
      <c r="J57" s="1" t="s">
        <v>246</v>
      </c>
      <c r="K57" s="1" t="s">
        <v>238</v>
      </c>
      <c r="L57" s="1" t="s">
        <v>239</v>
      </c>
      <c r="M57" s="1">
        <v>267</v>
      </c>
      <c r="N57" s="1">
        <v>925</v>
      </c>
      <c r="O57" s="1" t="s">
        <v>1302</v>
      </c>
      <c r="P57" s="1" t="s">
        <v>1303</v>
      </c>
    </row>
    <row r="58" spans="1:16" x14ac:dyDescent="0.25">
      <c r="A58" s="1">
        <v>913</v>
      </c>
      <c r="B58" s="1" t="s">
        <v>832</v>
      </c>
      <c r="C58" s="1" t="s">
        <v>833</v>
      </c>
      <c r="D58" s="1" t="s">
        <v>834</v>
      </c>
      <c r="E58" s="1" t="s">
        <v>101</v>
      </c>
      <c r="F58" s="1">
        <v>5137511014</v>
      </c>
      <c r="G58" s="1">
        <v>340</v>
      </c>
      <c r="H58" s="1">
        <v>340</v>
      </c>
      <c r="I58" s="1">
        <v>7316</v>
      </c>
      <c r="J58" s="1" t="s">
        <v>258</v>
      </c>
      <c r="K58" s="1" t="s">
        <v>242</v>
      </c>
      <c r="L58" s="1" t="s">
        <v>243</v>
      </c>
      <c r="M58" s="1">
        <v>905</v>
      </c>
      <c r="N58" s="1">
        <v>1392</v>
      </c>
      <c r="O58" s="1" t="s">
        <v>1304</v>
      </c>
      <c r="P58" s="1" t="s">
        <v>1305</v>
      </c>
    </row>
    <row r="59" spans="1:16" x14ac:dyDescent="0.25">
      <c r="A59" s="1">
        <v>31</v>
      </c>
      <c r="B59" s="1" t="s">
        <v>835</v>
      </c>
      <c r="C59" s="1" t="s">
        <v>180</v>
      </c>
      <c r="D59" s="1" t="s">
        <v>836</v>
      </c>
      <c r="E59" s="1" t="s">
        <v>837</v>
      </c>
      <c r="F59" s="1">
        <v>9741124956</v>
      </c>
      <c r="G59" s="1">
        <v>905</v>
      </c>
      <c r="H59" s="1">
        <v>905</v>
      </c>
      <c r="I59" s="1">
        <v>2478</v>
      </c>
      <c r="J59" s="1" t="s">
        <v>246</v>
      </c>
      <c r="K59" s="1" t="s">
        <v>238</v>
      </c>
      <c r="L59" s="1" t="s">
        <v>243</v>
      </c>
      <c r="M59" s="1">
        <v>799</v>
      </c>
      <c r="N59" s="1">
        <v>1425</v>
      </c>
      <c r="O59" s="1" t="s">
        <v>1306</v>
      </c>
      <c r="P59" s="1" t="s">
        <v>1307</v>
      </c>
    </row>
    <row r="60" spans="1:16" x14ac:dyDescent="0.25">
      <c r="A60" s="1">
        <v>733</v>
      </c>
      <c r="B60" s="1" t="s">
        <v>838</v>
      </c>
      <c r="C60" s="1" t="s">
        <v>158</v>
      </c>
      <c r="D60" s="1" t="s">
        <v>839</v>
      </c>
      <c r="E60" s="1" t="s">
        <v>840</v>
      </c>
      <c r="F60" s="1">
        <v>1055293942</v>
      </c>
      <c r="G60" s="1">
        <v>250</v>
      </c>
      <c r="H60" s="1">
        <v>250</v>
      </c>
      <c r="I60" s="1">
        <v>1215</v>
      </c>
      <c r="J60" s="1" t="s">
        <v>280</v>
      </c>
      <c r="K60" s="1" t="s">
        <v>242</v>
      </c>
      <c r="L60" s="1" t="s">
        <v>243</v>
      </c>
      <c r="M60" s="1">
        <v>773</v>
      </c>
      <c r="N60" s="1">
        <v>1225</v>
      </c>
      <c r="O60" s="1" t="s">
        <v>1020</v>
      </c>
      <c r="P60" s="1" t="s">
        <v>855</v>
      </c>
    </row>
    <row r="61" spans="1:16" x14ac:dyDescent="0.25">
      <c r="A61" s="1">
        <v>624</v>
      </c>
      <c r="B61" s="1" t="s">
        <v>737</v>
      </c>
      <c r="C61" s="1" t="s">
        <v>184</v>
      </c>
      <c r="D61" s="1" t="s">
        <v>841</v>
      </c>
      <c r="E61" s="1" t="s">
        <v>148</v>
      </c>
      <c r="F61" s="1">
        <v>2774587967</v>
      </c>
      <c r="G61" s="1">
        <v>400</v>
      </c>
      <c r="H61" s="1">
        <v>400</v>
      </c>
      <c r="I61" s="1">
        <v>5402</v>
      </c>
      <c r="J61" s="1" t="s">
        <v>246</v>
      </c>
      <c r="K61" s="1" t="s">
        <v>238</v>
      </c>
      <c r="L61" s="1" t="s">
        <v>243</v>
      </c>
      <c r="M61" s="1">
        <v>78</v>
      </c>
      <c r="N61" s="1">
        <v>403</v>
      </c>
      <c r="O61" s="1" t="s">
        <v>1308</v>
      </c>
      <c r="P61" s="1" t="s">
        <v>1309</v>
      </c>
    </row>
    <row r="62" spans="1:16" x14ac:dyDescent="0.25">
      <c r="A62" s="1">
        <v>199</v>
      </c>
      <c r="B62" s="1" t="s">
        <v>593</v>
      </c>
      <c r="C62" s="1" t="s">
        <v>174</v>
      </c>
      <c r="D62" s="1" t="s">
        <v>842</v>
      </c>
      <c r="E62" s="1" t="s">
        <v>843</v>
      </c>
      <c r="F62" s="1">
        <v>6383939014</v>
      </c>
      <c r="G62" s="1">
        <v>877</v>
      </c>
      <c r="H62" s="1">
        <v>877</v>
      </c>
      <c r="I62" s="1">
        <v>1647</v>
      </c>
      <c r="J62" s="1" t="s">
        <v>261</v>
      </c>
      <c r="K62" s="1" t="s">
        <v>238</v>
      </c>
      <c r="L62" s="1" t="s">
        <v>243</v>
      </c>
      <c r="M62" s="1">
        <v>791</v>
      </c>
      <c r="N62" s="1">
        <v>1169</v>
      </c>
      <c r="O62" s="1" t="s">
        <v>1310</v>
      </c>
      <c r="P62" s="1" t="s">
        <v>1311</v>
      </c>
    </row>
    <row r="63" spans="1:16" x14ac:dyDescent="0.25">
      <c r="A63" s="1">
        <v>112</v>
      </c>
      <c r="B63" s="1" t="s">
        <v>844</v>
      </c>
      <c r="C63" s="1" t="s">
        <v>114</v>
      </c>
      <c r="D63" s="1" t="s">
        <v>538</v>
      </c>
      <c r="E63" s="1" t="s">
        <v>93</v>
      </c>
      <c r="F63" s="1">
        <v>8157564947</v>
      </c>
      <c r="G63" s="1">
        <v>97</v>
      </c>
      <c r="H63" s="1">
        <v>97</v>
      </c>
      <c r="I63" s="1">
        <v>9423</v>
      </c>
      <c r="J63" s="1" t="s">
        <v>280</v>
      </c>
      <c r="K63" s="1" t="s">
        <v>238</v>
      </c>
      <c r="L63" s="1" t="s">
        <v>243</v>
      </c>
      <c r="M63" s="1">
        <v>603</v>
      </c>
      <c r="N63" s="1">
        <v>1167</v>
      </c>
      <c r="O63" s="1" t="s">
        <v>1312</v>
      </c>
      <c r="P63" s="1" t="s">
        <v>262</v>
      </c>
    </row>
    <row r="64" spans="1:16" x14ac:dyDescent="0.25">
      <c r="A64" s="1">
        <v>256</v>
      </c>
      <c r="B64" s="1" t="s">
        <v>308</v>
      </c>
      <c r="C64" s="1" t="s">
        <v>167</v>
      </c>
      <c r="D64" s="1" t="s">
        <v>845</v>
      </c>
      <c r="E64" s="1" t="s">
        <v>846</v>
      </c>
      <c r="F64" s="1">
        <v>2513725051</v>
      </c>
      <c r="G64" s="1">
        <v>12</v>
      </c>
      <c r="H64" s="1">
        <v>12</v>
      </c>
      <c r="I64" s="1">
        <v>6404</v>
      </c>
      <c r="J64" s="1" t="s">
        <v>280</v>
      </c>
      <c r="K64" s="1" t="s">
        <v>238</v>
      </c>
      <c r="L64" s="1" t="s">
        <v>239</v>
      </c>
      <c r="M64" s="1">
        <v>360</v>
      </c>
      <c r="N64" s="1">
        <v>565</v>
      </c>
      <c r="O64" s="1" t="s">
        <v>1313</v>
      </c>
      <c r="P64" s="1" t="s">
        <v>1314</v>
      </c>
    </row>
    <row r="65" spans="1:16" x14ac:dyDescent="0.25">
      <c r="A65" s="1">
        <v>848</v>
      </c>
      <c r="B65" s="1" t="s">
        <v>847</v>
      </c>
      <c r="C65" s="1" t="s">
        <v>174</v>
      </c>
      <c r="D65" s="1" t="s">
        <v>848</v>
      </c>
      <c r="E65" s="1" t="s">
        <v>790</v>
      </c>
      <c r="F65" s="1">
        <v>6829482368</v>
      </c>
      <c r="G65" s="1">
        <v>353</v>
      </c>
      <c r="H65" s="1">
        <v>353</v>
      </c>
      <c r="I65" s="1">
        <v>6767</v>
      </c>
      <c r="J65" s="1" t="s">
        <v>258</v>
      </c>
      <c r="K65" s="1" t="s">
        <v>238</v>
      </c>
      <c r="L65" s="1" t="s">
        <v>243</v>
      </c>
      <c r="M65" s="1">
        <v>84</v>
      </c>
      <c r="N65" s="1">
        <v>354</v>
      </c>
      <c r="O65" s="1" t="s">
        <v>1315</v>
      </c>
      <c r="P65" s="1" t="s">
        <v>1316</v>
      </c>
    </row>
    <row r="66" spans="1:16" x14ac:dyDescent="0.25">
      <c r="A66" s="1">
        <v>102</v>
      </c>
      <c r="B66" s="1" t="s">
        <v>106</v>
      </c>
      <c r="C66" s="1" t="s">
        <v>174</v>
      </c>
      <c r="D66" s="1" t="s">
        <v>849</v>
      </c>
      <c r="E66" s="1" t="s">
        <v>133</v>
      </c>
      <c r="F66" s="1">
        <v>3746956671</v>
      </c>
      <c r="G66" s="1">
        <v>856</v>
      </c>
      <c r="H66" s="1">
        <v>856</v>
      </c>
      <c r="I66" s="1">
        <v>1278</v>
      </c>
      <c r="J66" s="1" t="s">
        <v>267</v>
      </c>
      <c r="K66" s="1" t="s">
        <v>238</v>
      </c>
      <c r="L66" s="1" t="s">
        <v>239</v>
      </c>
      <c r="M66" s="1">
        <v>880</v>
      </c>
      <c r="N66" s="1">
        <v>1178</v>
      </c>
      <c r="O66" s="1" t="s">
        <v>1317</v>
      </c>
      <c r="P66" s="1" t="s">
        <v>1318</v>
      </c>
    </row>
    <row r="67" spans="1:16" x14ac:dyDescent="0.25">
      <c r="A67" s="1">
        <v>361</v>
      </c>
      <c r="B67" s="1" t="s">
        <v>850</v>
      </c>
      <c r="C67" s="1" t="s">
        <v>85</v>
      </c>
      <c r="D67" s="1" t="s">
        <v>851</v>
      </c>
      <c r="E67" s="1" t="s">
        <v>163</v>
      </c>
      <c r="F67" s="1">
        <v>3968979172</v>
      </c>
      <c r="G67" s="1">
        <v>1</v>
      </c>
      <c r="H67" s="1">
        <v>1</v>
      </c>
      <c r="I67" s="1">
        <v>1334</v>
      </c>
      <c r="J67" s="1" t="s">
        <v>1245</v>
      </c>
      <c r="K67" s="1" t="s">
        <v>242</v>
      </c>
      <c r="L67" s="1" t="s">
        <v>243</v>
      </c>
      <c r="M67" s="1">
        <v>947</v>
      </c>
      <c r="N67" s="1">
        <v>1385</v>
      </c>
      <c r="O67" s="1" t="s">
        <v>1319</v>
      </c>
      <c r="P67" s="1" t="s">
        <v>1320</v>
      </c>
    </row>
    <row r="68" spans="1:16" x14ac:dyDescent="0.25">
      <c r="A68" s="1">
        <v>962</v>
      </c>
      <c r="B68" s="1" t="s">
        <v>852</v>
      </c>
      <c r="C68" s="1" t="s">
        <v>127</v>
      </c>
      <c r="D68" s="1" t="s">
        <v>853</v>
      </c>
      <c r="E68" s="1" t="s">
        <v>117</v>
      </c>
      <c r="F68" s="1">
        <v>3932448384</v>
      </c>
      <c r="G68" s="1">
        <v>390</v>
      </c>
      <c r="H68" s="1">
        <v>390</v>
      </c>
      <c r="I68" s="1">
        <v>8887</v>
      </c>
      <c r="J68" s="1" t="s">
        <v>267</v>
      </c>
      <c r="K68" s="1" t="s">
        <v>238</v>
      </c>
      <c r="L68" s="1" t="s">
        <v>239</v>
      </c>
      <c r="M68" s="1">
        <v>234</v>
      </c>
      <c r="N68" s="1">
        <v>780</v>
      </c>
      <c r="O68" s="1" t="s">
        <v>1321</v>
      </c>
      <c r="P68" s="1" t="s">
        <v>1322</v>
      </c>
    </row>
    <row r="69" spans="1:16" x14ac:dyDescent="0.25">
      <c r="A69" s="1">
        <v>443</v>
      </c>
      <c r="B69" s="1" t="s">
        <v>854</v>
      </c>
      <c r="C69" s="1" t="s">
        <v>123</v>
      </c>
      <c r="D69" s="1" t="s">
        <v>855</v>
      </c>
      <c r="E69" s="1" t="s">
        <v>129</v>
      </c>
      <c r="F69" s="1">
        <v>2852248623</v>
      </c>
      <c r="G69" s="1">
        <v>446</v>
      </c>
      <c r="H69" s="1">
        <v>446</v>
      </c>
      <c r="I69" s="1">
        <v>9858</v>
      </c>
      <c r="J69" s="1" t="s">
        <v>255</v>
      </c>
      <c r="K69" s="1" t="s">
        <v>238</v>
      </c>
      <c r="L69" s="1" t="s">
        <v>243</v>
      </c>
      <c r="M69" s="1">
        <v>931</v>
      </c>
      <c r="N69" s="1">
        <v>1247</v>
      </c>
      <c r="O69" s="1" t="s">
        <v>185</v>
      </c>
      <c r="P69" s="1" t="s">
        <v>1323</v>
      </c>
    </row>
    <row r="70" spans="1:16" x14ac:dyDescent="0.25">
      <c r="A70" s="1">
        <v>977</v>
      </c>
      <c r="B70" s="1" t="s">
        <v>856</v>
      </c>
      <c r="C70" s="1" t="s">
        <v>857</v>
      </c>
      <c r="D70" s="1" t="s">
        <v>822</v>
      </c>
      <c r="E70" s="1" t="s">
        <v>160</v>
      </c>
      <c r="F70" s="1">
        <v>2448301670</v>
      </c>
      <c r="G70" s="1">
        <v>32</v>
      </c>
      <c r="H70" s="1">
        <v>32</v>
      </c>
      <c r="I70" s="1">
        <v>9636</v>
      </c>
      <c r="J70" s="1" t="s">
        <v>1245</v>
      </c>
      <c r="K70" s="1" t="s">
        <v>238</v>
      </c>
      <c r="L70" s="1" t="s">
        <v>243</v>
      </c>
      <c r="M70" s="1">
        <v>478</v>
      </c>
      <c r="N70" s="1">
        <v>705</v>
      </c>
      <c r="O70" s="1" t="s">
        <v>1324</v>
      </c>
      <c r="P70" s="1" t="s">
        <v>1325</v>
      </c>
    </row>
    <row r="71" spans="1:16" x14ac:dyDescent="0.25">
      <c r="A71" s="1">
        <v>936</v>
      </c>
      <c r="B71" s="1" t="s">
        <v>542</v>
      </c>
      <c r="C71" s="1" t="s">
        <v>85</v>
      </c>
      <c r="D71" s="1" t="s">
        <v>858</v>
      </c>
      <c r="E71" s="1" t="s">
        <v>859</v>
      </c>
      <c r="F71" s="1">
        <v>3017545245</v>
      </c>
      <c r="G71" s="1">
        <v>420</v>
      </c>
      <c r="H71" s="1">
        <v>420</v>
      </c>
      <c r="I71" s="1">
        <v>9943</v>
      </c>
      <c r="J71" s="1" t="s">
        <v>261</v>
      </c>
      <c r="K71" s="1" t="s">
        <v>238</v>
      </c>
      <c r="L71" s="1" t="s">
        <v>243</v>
      </c>
      <c r="M71" s="1">
        <v>638</v>
      </c>
      <c r="N71" s="1">
        <v>1130</v>
      </c>
      <c r="O71" s="1" t="s">
        <v>1326</v>
      </c>
      <c r="P71" s="1" t="s">
        <v>476</v>
      </c>
    </row>
    <row r="72" spans="1:16" x14ac:dyDescent="0.25">
      <c r="A72" s="1">
        <v>395</v>
      </c>
      <c r="B72" s="1" t="s">
        <v>860</v>
      </c>
      <c r="C72" s="1" t="s">
        <v>137</v>
      </c>
      <c r="D72" s="1" t="s">
        <v>861</v>
      </c>
      <c r="E72" s="1" t="s">
        <v>87</v>
      </c>
      <c r="F72" s="1">
        <v>3061127061</v>
      </c>
      <c r="G72" s="1">
        <v>708</v>
      </c>
      <c r="H72" s="1">
        <v>708</v>
      </c>
      <c r="I72" s="1">
        <v>1246</v>
      </c>
      <c r="J72" s="1" t="s">
        <v>261</v>
      </c>
      <c r="K72" s="1" t="s">
        <v>238</v>
      </c>
      <c r="L72" s="1" t="s">
        <v>243</v>
      </c>
      <c r="M72" s="1">
        <v>50</v>
      </c>
      <c r="N72" s="1">
        <v>72</v>
      </c>
      <c r="O72" s="1" t="s">
        <v>1327</v>
      </c>
      <c r="P72" s="1" t="s">
        <v>1328</v>
      </c>
    </row>
    <row r="73" spans="1:16" x14ac:dyDescent="0.25">
      <c r="A73" s="1">
        <v>344</v>
      </c>
      <c r="B73" s="1" t="s">
        <v>363</v>
      </c>
      <c r="C73" s="1" t="s">
        <v>862</v>
      </c>
      <c r="D73" s="1" t="s">
        <v>863</v>
      </c>
      <c r="E73" s="1" t="s">
        <v>864</v>
      </c>
      <c r="F73" s="1">
        <v>6894953031</v>
      </c>
      <c r="G73" s="1">
        <v>227</v>
      </c>
      <c r="H73" s="1">
        <v>227</v>
      </c>
      <c r="I73" s="1">
        <v>4527</v>
      </c>
      <c r="J73" s="1" t="s">
        <v>261</v>
      </c>
      <c r="K73" s="1" t="s">
        <v>242</v>
      </c>
      <c r="L73" s="1" t="s">
        <v>239</v>
      </c>
      <c r="M73" s="1">
        <v>477</v>
      </c>
      <c r="N73" s="1">
        <v>564</v>
      </c>
      <c r="O73" s="1" t="s">
        <v>1329</v>
      </c>
      <c r="P73" s="1" t="s">
        <v>1330</v>
      </c>
    </row>
    <row r="74" spans="1:16" x14ac:dyDescent="0.25">
      <c r="A74" s="1">
        <v>48</v>
      </c>
      <c r="B74" s="1" t="s">
        <v>865</v>
      </c>
      <c r="C74" s="1" t="s">
        <v>141</v>
      </c>
      <c r="D74" s="1" t="s">
        <v>866</v>
      </c>
      <c r="E74" s="1" t="s">
        <v>790</v>
      </c>
      <c r="F74" s="1">
        <v>3072705157</v>
      </c>
      <c r="G74" s="1">
        <v>595</v>
      </c>
      <c r="H74" s="1">
        <v>595</v>
      </c>
      <c r="I74" s="1">
        <v>3782</v>
      </c>
      <c r="J74" s="1" t="s">
        <v>258</v>
      </c>
      <c r="K74" s="1" t="s">
        <v>242</v>
      </c>
      <c r="L74" s="1" t="s">
        <v>239</v>
      </c>
      <c r="M74" s="1">
        <v>879</v>
      </c>
      <c r="N74" s="1">
        <v>1040</v>
      </c>
      <c r="O74" s="1" t="s">
        <v>1331</v>
      </c>
      <c r="P74" s="1" t="s">
        <v>1332</v>
      </c>
    </row>
    <row r="75" spans="1:16" x14ac:dyDescent="0.25">
      <c r="A75" s="1">
        <v>362</v>
      </c>
      <c r="B75" s="1" t="s">
        <v>867</v>
      </c>
      <c r="C75" s="1" t="s">
        <v>88</v>
      </c>
      <c r="D75" s="1" t="s">
        <v>868</v>
      </c>
      <c r="E75" s="1" t="s">
        <v>105</v>
      </c>
      <c r="F75" s="1">
        <v>7245809798</v>
      </c>
      <c r="G75" s="1">
        <v>211</v>
      </c>
      <c r="H75" s="1">
        <v>211</v>
      </c>
      <c r="I75" s="1">
        <v>6225</v>
      </c>
      <c r="J75" s="1" t="s">
        <v>252</v>
      </c>
      <c r="K75" s="1" t="s">
        <v>238</v>
      </c>
      <c r="L75" s="1" t="s">
        <v>243</v>
      </c>
      <c r="M75" s="1">
        <v>912</v>
      </c>
      <c r="N75" s="1">
        <v>1220</v>
      </c>
      <c r="O75" s="1" t="s">
        <v>1333</v>
      </c>
      <c r="P75" s="1" t="s">
        <v>1334</v>
      </c>
    </row>
    <row r="76" spans="1:16" x14ac:dyDescent="0.25">
      <c r="A76" s="1">
        <v>88</v>
      </c>
      <c r="B76" s="1" t="s">
        <v>869</v>
      </c>
      <c r="C76" s="1" t="s">
        <v>180</v>
      </c>
      <c r="D76" s="1" t="s">
        <v>870</v>
      </c>
      <c r="E76" s="1" t="s">
        <v>163</v>
      </c>
      <c r="F76" s="1">
        <v>8271644418</v>
      </c>
      <c r="G76" s="1">
        <v>650</v>
      </c>
      <c r="H76" s="1">
        <v>650</v>
      </c>
      <c r="I76" s="1">
        <v>2257</v>
      </c>
      <c r="J76" s="1" t="s">
        <v>255</v>
      </c>
      <c r="K76" s="1" t="s">
        <v>242</v>
      </c>
      <c r="L76" s="1" t="s">
        <v>239</v>
      </c>
      <c r="M76" s="1">
        <v>868</v>
      </c>
      <c r="N76" s="1">
        <v>1141</v>
      </c>
      <c r="O76" s="1" t="s">
        <v>1335</v>
      </c>
      <c r="P76" s="1" t="s">
        <v>1336</v>
      </c>
    </row>
    <row r="77" spans="1:16" x14ac:dyDescent="0.25">
      <c r="A77" s="1">
        <v>289</v>
      </c>
      <c r="B77" s="1" t="s">
        <v>340</v>
      </c>
      <c r="C77" s="1" t="s">
        <v>88</v>
      </c>
      <c r="D77" s="1" t="s">
        <v>871</v>
      </c>
      <c r="E77" s="1" t="s">
        <v>872</v>
      </c>
      <c r="F77" s="1">
        <v>3201665520</v>
      </c>
      <c r="G77" s="1">
        <v>45</v>
      </c>
      <c r="H77" s="1">
        <v>45</v>
      </c>
      <c r="I77" s="1">
        <v>9177</v>
      </c>
      <c r="J77" s="1" t="s">
        <v>237</v>
      </c>
      <c r="K77" s="1" t="s">
        <v>238</v>
      </c>
      <c r="L77" s="1" t="s">
        <v>243</v>
      </c>
      <c r="M77" s="1">
        <v>889</v>
      </c>
      <c r="N77" s="1">
        <v>1050</v>
      </c>
      <c r="O77" s="1" t="s">
        <v>1337</v>
      </c>
      <c r="P77" s="1" t="s">
        <v>1338</v>
      </c>
    </row>
    <row r="78" spans="1:16" x14ac:dyDescent="0.25">
      <c r="A78" s="1">
        <v>704</v>
      </c>
      <c r="B78" s="1" t="s">
        <v>873</v>
      </c>
      <c r="C78" s="1" t="s">
        <v>114</v>
      </c>
      <c r="D78" s="1" t="s">
        <v>874</v>
      </c>
      <c r="E78" s="1" t="s">
        <v>790</v>
      </c>
      <c r="F78" s="1">
        <v>3426056035</v>
      </c>
      <c r="G78" s="1">
        <v>201</v>
      </c>
      <c r="H78" s="1">
        <v>201</v>
      </c>
      <c r="I78" s="1">
        <v>8703</v>
      </c>
      <c r="J78" s="1" t="s">
        <v>249</v>
      </c>
      <c r="K78" s="1" t="s">
        <v>238</v>
      </c>
      <c r="L78" s="1" t="s">
        <v>239</v>
      </c>
      <c r="M78" s="1">
        <v>482</v>
      </c>
      <c r="N78" s="1">
        <v>850</v>
      </c>
      <c r="O78" s="1" t="s">
        <v>1339</v>
      </c>
      <c r="P78" s="1" t="s">
        <v>1340</v>
      </c>
    </row>
    <row r="79" spans="1:16" x14ac:dyDescent="0.25">
      <c r="A79" s="1">
        <v>903</v>
      </c>
      <c r="B79" s="1" t="s">
        <v>372</v>
      </c>
      <c r="C79" s="1" t="s">
        <v>184</v>
      </c>
      <c r="D79" s="1" t="s">
        <v>875</v>
      </c>
      <c r="E79" s="1" t="s">
        <v>872</v>
      </c>
      <c r="F79" s="1">
        <v>1233066378</v>
      </c>
      <c r="G79" s="1">
        <v>564</v>
      </c>
      <c r="H79" s="1">
        <v>564</v>
      </c>
      <c r="I79" s="1">
        <v>3514</v>
      </c>
      <c r="J79" s="1" t="s">
        <v>237</v>
      </c>
      <c r="K79" s="1" t="s">
        <v>242</v>
      </c>
      <c r="L79" s="1" t="s">
        <v>243</v>
      </c>
      <c r="M79" s="1">
        <v>683</v>
      </c>
      <c r="N79" s="1">
        <v>1275</v>
      </c>
      <c r="O79" s="1" t="s">
        <v>1341</v>
      </c>
      <c r="P79" s="1" t="s">
        <v>1342</v>
      </c>
    </row>
    <row r="80" spans="1:16" x14ac:dyDescent="0.25">
      <c r="A80" s="1">
        <v>315</v>
      </c>
      <c r="B80" s="1" t="s">
        <v>366</v>
      </c>
      <c r="C80" s="1" t="s">
        <v>88</v>
      </c>
      <c r="D80" s="1" t="s">
        <v>23</v>
      </c>
      <c r="E80" s="1" t="s">
        <v>828</v>
      </c>
      <c r="F80" s="1">
        <v>6263485134</v>
      </c>
      <c r="G80" s="1">
        <v>138</v>
      </c>
      <c r="H80" s="1">
        <v>138</v>
      </c>
      <c r="I80" s="1">
        <v>3089</v>
      </c>
      <c r="J80" s="1" t="s">
        <v>249</v>
      </c>
      <c r="K80" s="1" t="s">
        <v>238</v>
      </c>
      <c r="L80" s="1" t="s">
        <v>239</v>
      </c>
      <c r="M80" s="1">
        <v>382</v>
      </c>
      <c r="N80" s="1">
        <v>714</v>
      </c>
      <c r="O80" s="1" t="s">
        <v>1343</v>
      </c>
      <c r="P80" s="1" t="s">
        <v>41</v>
      </c>
    </row>
    <row r="81" spans="1:16" x14ac:dyDescent="0.25">
      <c r="A81" s="1">
        <v>501</v>
      </c>
      <c r="B81" s="1" t="s">
        <v>876</v>
      </c>
      <c r="C81" s="1" t="s">
        <v>123</v>
      </c>
      <c r="D81" s="1" t="s">
        <v>877</v>
      </c>
      <c r="E81" s="1" t="s">
        <v>163</v>
      </c>
      <c r="F81" s="1">
        <v>1354925878</v>
      </c>
      <c r="G81" s="1">
        <v>57</v>
      </c>
      <c r="H81" s="1">
        <v>57</v>
      </c>
      <c r="I81" s="1">
        <v>7253</v>
      </c>
      <c r="J81" s="1" t="s">
        <v>280</v>
      </c>
      <c r="K81" s="1" t="s">
        <v>238</v>
      </c>
      <c r="L81" s="1" t="s">
        <v>239</v>
      </c>
      <c r="M81" s="1">
        <v>753</v>
      </c>
      <c r="N81" s="1">
        <v>1027</v>
      </c>
      <c r="O81" s="1" t="s">
        <v>1344</v>
      </c>
      <c r="P81" s="1" t="s">
        <v>1345</v>
      </c>
    </row>
    <row r="82" spans="1:16" x14ac:dyDescent="0.25">
      <c r="A82" s="1">
        <v>812</v>
      </c>
      <c r="B82" s="1" t="s">
        <v>878</v>
      </c>
      <c r="C82" s="1" t="s">
        <v>85</v>
      </c>
      <c r="D82" s="1" t="s">
        <v>879</v>
      </c>
      <c r="E82" s="1" t="s">
        <v>105</v>
      </c>
      <c r="F82" s="1">
        <v>6143377957</v>
      </c>
      <c r="G82" s="1">
        <v>128</v>
      </c>
      <c r="H82" s="1">
        <v>128</v>
      </c>
      <c r="I82" s="1">
        <v>8786</v>
      </c>
      <c r="J82" s="1" t="s">
        <v>1245</v>
      </c>
      <c r="K82" s="1" t="s">
        <v>242</v>
      </c>
      <c r="L82" s="1" t="s">
        <v>243</v>
      </c>
      <c r="M82" s="1">
        <v>718</v>
      </c>
      <c r="N82" s="1">
        <v>1486</v>
      </c>
      <c r="O82" s="1" t="s">
        <v>377</v>
      </c>
      <c r="P82" s="1" t="s">
        <v>1346</v>
      </c>
    </row>
    <row r="83" spans="1:16" x14ac:dyDescent="0.25">
      <c r="A83" s="1">
        <v>953</v>
      </c>
      <c r="B83" s="1" t="s">
        <v>24</v>
      </c>
      <c r="C83" s="1" t="s">
        <v>862</v>
      </c>
      <c r="D83" s="1" t="s">
        <v>880</v>
      </c>
      <c r="E83" s="1" t="s">
        <v>93</v>
      </c>
      <c r="F83" s="1">
        <v>1029837290</v>
      </c>
      <c r="G83" s="1">
        <v>33</v>
      </c>
      <c r="H83" s="1">
        <v>33</v>
      </c>
      <c r="I83" s="1">
        <v>1211</v>
      </c>
      <c r="J83" s="1" t="s">
        <v>261</v>
      </c>
      <c r="K83" s="1" t="s">
        <v>238</v>
      </c>
      <c r="L83" s="1" t="s">
        <v>243</v>
      </c>
      <c r="M83" s="1">
        <v>577</v>
      </c>
      <c r="N83" s="1">
        <v>1312</v>
      </c>
      <c r="O83" s="1" t="s">
        <v>1347</v>
      </c>
      <c r="P83" s="1" t="s">
        <v>1348</v>
      </c>
    </row>
    <row r="84" spans="1:16" x14ac:dyDescent="0.25">
      <c r="A84" s="1">
        <v>830</v>
      </c>
      <c r="B84" s="1" t="s">
        <v>804</v>
      </c>
      <c r="C84" s="1" t="s">
        <v>881</v>
      </c>
      <c r="D84" s="1" t="s">
        <v>882</v>
      </c>
      <c r="E84" s="1" t="s">
        <v>90</v>
      </c>
      <c r="F84" s="1">
        <v>9313787148</v>
      </c>
      <c r="G84" s="1">
        <v>936</v>
      </c>
      <c r="H84" s="1">
        <v>936</v>
      </c>
      <c r="I84" s="1">
        <v>359</v>
      </c>
      <c r="J84" s="1" t="s">
        <v>252</v>
      </c>
      <c r="K84" s="1" t="s">
        <v>242</v>
      </c>
      <c r="L84" s="1" t="s">
        <v>243</v>
      </c>
      <c r="M84" s="1">
        <v>607</v>
      </c>
      <c r="N84" s="1">
        <v>1007</v>
      </c>
      <c r="O84" s="1" t="s">
        <v>1349</v>
      </c>
      <c r="P84" s="1" t="s">
        <v>1350</v>
      </c>
    </row>
    <row r="85" spans="1:16" x14ac:dyDescent="0.25">
      <c r="A85" s="1">
        <v>656</v>
      </c>
      <c r="B85" s="1" t="s">
        <v>883</v>
      </c>
      <c r="C85" s="1" t="s">
        <v>161</v>
      </c>
      <c r="D85" s="1" t="s">
        <v>884</v>
      </c>
      <c r="E85" s="1" t="s">
        <v>843</v>
      </c>
      <c r="F85" s="1">
        <v>9053980373</v>
      </c>
      <c r="G85" s="1">
        <v>762</v>
      </c>
      <c r="H85" s="1">
        <v>762</v>
      </c>
      <c r="I85" s="1">
        <v>2066</v>
      </c>
      <c r="J85" s="1" t="s">
        <v>267</v>
      </c>
      <c r="K85" s="1" t="s">
        <v>242</v>
      </c>
      <c r="L85" s="1" t="s">
        <v>239</v>
      </c>
      <c r="M85" s="1">
        <v>242</v>
      </c>
      <c r="N85" s="1">
        <v>926</v>
      </c>
      <c r="O85" s="1" t="s">
        <v>1351</v>
      </c>
      <c r="P85" s="1" t="s">
        <v>798</v>
      </c>
    </row>
    <row r="86" spans="1:16" x14ac:dyDescent="0.25">
      <c r="A86" s="1">
        <v>935</v>
      </c>
      <c r="B86" s="1" t="s">
        <v>885</v>
      </c>
      <c r="C86" s="1" t="s">
        <v>167</v>
      </c>
      <c r="D86" s="1" t="s">
        <v>886</v>
      </c>
      <c r="E86" s="1" t="s">
        <v>182</v>
      </c>
      <c r="F86" s="1">
        <v>2836649349</v>
      </c>
      <c r="G86" s="1">
        <v>838</v>
      </c>
      <c r="H86" s="1">
        <v>838</v>
      </c>
      <c r="I86" s="1">
        <v>4322</v>
      </c>
      <c r="J86" s="1" t="s">
        <v>261</v>
      </c>
      <c r="K86" s="1" t="s">
        <v>242</v>
      </c>
      <c r="L86" s="1" t="s">
        <v>243</v>
      </c>
      <c r="M86" s="1">
        <v>593</v>
      </c>
      <c r="N86" s="1">
        <v>1036</v>
      </c>
      <c r="O86" s="1" t="s">
        <v>44</v>
      </c>
      <c r="P86" s="1" t="s">
        <v>1352</v>
      </c>
    </row>
    <row r="87" spans="1:16" x14ac:dyDescent="0.25">
      <c r="A87" s="1">
        <v>762</v>
      </c>
      <c r="B87" s="1" t="s">
        <v>887</v>
      </c>
      <c r="C87" s="1" t="s">
        <v>85</v>
      </c>
      <c r="D87" s="1" t="s">
        <v>888</v>
      </c>
      <c r="E87" s="1" t="s">
        <v>125</v>
      </c>
      <c r="F87" s="1">
        <v>1786274009</v>
      </c>
      <c r="G87" s="1">
        <v>215</v>
      </c>
      <c r="H87" s="1">
        <v>215</v>
      </c>
      <c r="I87" s="1">
        <v>7773</v>
      </c>
      <c r="J87" s="1" t="s">
        <v>252</v>
      </c>
      <c r="K87" s="1" t="s">
        <v>238</v>
      </c>
      <c r="L87" s="1" t="s">
        <v>243</v>
      </c>
      <c r="M87" s="1">
        <v>812</v>
      </c>
      <c r="N87" s="1">
        <v>1161</v>
      </c>
      <c r="O87" s="1" t="s">
        <v>1353</v>
      </c>
      <c r="P87" s="1" t="s">
        <v>1354</v>
      </c>
    </row>
    <row r="88" spans="1:16" x14ac:dyDescent="0.25">
      <c r="A88" s="1">
        <v>698</v>
      </c>
      <c r="B88" s="1" t="s">
        <v>337</v>
      </c>
      <c r="C88" s="1" t="s">
        <v>111</v>
      </c>
      <c r="D88" s="1" t="s">
        <v>889</v>
      </c>
      <c r="E88" s="1" t="s">
        <v>160</v>
      </c>
      <c r="F88" s="1">
        <v>1300453861</v>
      </c>
      <c r="G88" s="1">
        <v>818</v>
      </c>
      <c r="H88" s="1">
        <v>818</v>
      </c>
      <c r="I88" s="1">
        <v>6746</v>
      </c>
      <c r="J88" s="1" t="s">
        <v>264</v>
      </c>
      <c r="K88" s="1" t="s">
        <v>238</v>
      </c>
      <c r="L88" s="1" t="s">
        <v>243</v>
      </c>
      <c r="M88" s="1">
        <v>833</v>
      </c>
      <c r="N88" s="1">
        <v>1016</v>
      </c>
      <c r="O88" s="1" t="s">
        <v>433</v>
      </c>
      <c r="P88" s="1" t="s">
        <v>1355</v>
      </c>
    </row>
    <row r="89" spans="1:16" x14ac:dyDescent="0.25">
      <c r="A89" s="1">
        <v>294</v>
      </c>
      <c r="B89" s="1" t="s">
        <v>890</v>
      </c>
      <c r="C89" s="1" t="s">
        <v>833</v>
      </c>
      <c r="D89" s="1" t="s">
        <v>175</v>
      </c>
      <c r="E89" s="1" t="s">
        <v>840</v>
      </c>
      <c r="F89" s="1">
        <v>6518015418</v>
      </c>
      <c r="G89" s="1">
        <v>780</v>
      </c>
      <c r="H89" s="1">
        <v>780</v>
      </c>
      <c r="I89" s="1">
        <v>6732</v>
      </c>
      <c r="J89" s="1" t="s">
        <v>237</v>
      </c>
      <c r="K89" s="1" t="s">
        <v>242</v>
      </c>
      <c r="L89" s="1" t="s">
        <v>243</v>
      </c>
      <c r="M89" s="1">
        <v>872</v>
      </c>
      <c r="N89" s="1">
        <v>1058</v>
      </c>
      <c r="O89" s="1" t="s">
        <v>1356</v>
      </c>
      <c r="P89" s="1" t="s">
        <v>162</v>
      </c>
    </row>
    <row r="90" spans="1:16" x14ac:dyDescent="0.25">
      <c r="A90" s="1">
        <v>535</v>
      </c>
      <c r="B90" s="1" t="s">
        <v>511</v>
      </c>
      <c r="C90" s="1" t="s">
        <v>92</v>
      </c>
      <c r="D90" s="1" t="s">
        <v>891</v>
      </c>
      <c r="E90" s="1" t="s">
        <v>148</v>
      </c>
      <c r="F90" s="1">
        <v>7774474168</v>
      </c>
      <c r="G90" s="1">
        <v>40</v>
      </c>
      <c r="H90" s="1">
        <v>40</v>
      </c>
      <c r="I90" s="1">
        <v>805</v>
      </c>
      <c r="J90" s="1" t="s">
        <v>1245</v>
      </c>
      <c r="K90" s="1" t="s">
        <v>238</v>
      </c>
      <c r="L90" s="1" t="s">
        <v>239</v>
      </c>
      <c r="M90" s="1">
        <v>483</v>
      </c>
      <c r="N90" s="1">
        <v>648</v>
      </c>
      <c r="O90" s="1" t="s">
        <v>1293</v>
      </c>
      <c r="P90" s="1" t="s">
        <v>1357</v>
      </c>
    </row>
    <row r="91" spans="1:16" x14ac:dyDescent="0.25">
      <c r="A91" s="1">
        <v>357</v>
      </c>
      <c r="B91" s="1" t="s">
        <v>892</v>
      </c>
      <c r="C91" s="1" t="s">
        <v>862</v>
      </c>
      <c r="D91" s="1" t="s">
        <v>893</v>
      </c>
      <c r="E91" s="1" t="s">
        <v>864</v>
      </c>
      <c r="F91" s="1">
        <v>5796916149</v>
      </c>
      <c r="G91" s="1">
        <v>366</v>
      </c>
      <c r="H91" s="1">
        <v>366</v>
      </c>
      <c r="I91" s="1">
        <v>7540</v>
      </c>
      <c r="J91" s="1" t="s">
        <v>258</v>
      </c>
      <c r="K91" s="1" t="s">
        <v>242</v>
      </c>
      <c r="L91" s="1" t="s">
        <v>239</v>
      </c>
      <c r="M91" s="1">
        <v>679</v>
      </c>
      <c r="N91" s="1">
        <v>1015</v>
      </c>
      <c r="O91" s="1" t="s">
        <v>1358</v>
      </c>
      <c r="P91" s="1" t="s">
        <v>1359</v>
      </c>
    </row>
    <row r="92" spans="1:16" x14ac:dyDescent="0.25">
      <c r="A92" s="1">
        <v>468</v>
      </c>
      <c r="B92" s="1" t="s">
        <v>894</v>
      </c>
      <c r="C92" s="1" t="s">
        <v>95</v>
      </c>
      <c r="D92" s="1" t="s">
        <v>895</v>
      </c>
      <c r="E92" s="1" t="s">
        <v>896</v>
      </c>
      <c r="F92" s="1">
        <v>2618359567</v>
      </c>
      <c r="G92" s="1">
        <v>678</v>
      </c>
      <c r="H92" s="1">
        <v>678</v>
      </c>
      <c r="I92" s="1">
        <v>5269</v>
      </c>
      <c r="J92" s="1" t="s">
        <v>264</v>
      </c>
      <c r="K92" s="1" t="s">
        <v>242</v>
      </c>
      <c r="L92" s="1" t="s">
        <v>243</v>
      </c>
      <c r="M92" s="1">
        <v>318</v>
      </c>
      <c r="N92" s="1">
        <v>938</v>
      </c>
      <c r="O92" s="1" t="s">
        <v>1360</v>
      </c>
      <c r="P92" s="1" t="s">
        <v>53</v>
      </c>
    </row>
    <row r="93" spans="1:16" x14ac:dyDescent="0.25">
      <c r="A93" s="1">
        <v>798</v>
      </c>
      <c r="B93" s="1" t="s">
        <v>897</v>
      </c>
      <c r="C93" s="1" t="s">
        <v>158</v>
      </c>
      <c r="D93" s="1" t="s">
        <v>898</v>
      </c>
      <c r="E93" s="1" t="s">
        <v>843</v>
      </c>
      <c r="F93" s="1">
        <v>2073271791</v>
      </c>
      <c r="G93" s="1">
        <v>703</v>
      </c>
      <c r="H93" s="1">
        <v>703</v>
      </c>
      <c r="I93" s="1">
        <v>8404</v>
      </c>
      <c r="J93" s="1" t="s">
        <v>249</v>
      </c>
      <c r="K93" s="1" t="s">
        <v>238</v>
      </c>
      <c r="L93" s="1" t="s">
        <v>243</v>
      </c>
      <c r="M93" s="1">
        <v>329</v>
      </c>
      <c r="N93" s="1">
        <v>597</v>
      </c>
      <c r="O93" s="1" t="s">
        <v>1361</v>
      </c>
      <c r="P93" s="1" t="s">
        <v>1362</v>
      </c>
    </row>
    <row r="94" spans="1:16" x14ac:dyDescent="0.25">
      <c r="A94" s="1">
        <v>497</v>
      </c>
      <c r="B94" s="1" t="s">
        <v>899</v>
      </c>
      <c r="C94" s="1" t="s">
        <v>174</v>
      </c>
      <c r="D94" s="1" t="s">
        <v>900</v>
      </c>
      <c r="E94" s="1" t="s">
        <v>125</v>
      </c>
      <c r="F94" s="1">
        <v>8030257579</v>
      </c>
      <c r="G94" s="1">
        <v>180</v>
      </c>
      <c r="H94" s="1">
        <v>180</v>
      </c>
      <c r="I94" s="1">
        <v>519</v>
      </c>
      <c r="J94" s="1" t="s">
        <v>246</v>
      </c>
      <c r="K94" s="1" t="s">
        <v>238</v>
      </c>
      <c r="L94" s="1" t="s">
        <v>239</v>
      </c>
      <c r="M94" s="1">
        <v>588</v>
      </c>
      <c r="N94" s="1">
        <v>1182</v>
      </c>
      <c r="O94" s="1" t="s">
        <v>718</v>
      </c>
      <c r="P94" s="1" t="s">
        <v>1363</v>
      </c>
    </row>
    <row r="95" spans="1:16" x14ac:dyDescent="0.25">
      <c r="A95" s="1">
        <v>841</v>
      </c>
      <c r="B95" s="1" t="s">
        <v>901</v>
      </c>
      <c r="C95" s="1" t="s">
        <v>119</v>
      </c>
      <c r="D95" s="1" t="s">
        <v>902</v>
      </c>
      <c r="E95" s="1" t="s">
        <v>125</v>
      </c>
      <c r="F95" s="1">
        <v>1610528704</v>
      </c>
      <c r="G95" s="1">
        <v>214</v>
      </c>
      <c r="H95" s="1">
        <v>214</v>
      </c>
      <c r="I95" s="1">
        <v>4060</v>
      </c>
      <c r="J95" s="1" t="s">
        <v>255</v>
      </c>
      <c r="K95" s="1" t="s">
        <v>242</v>
      </c>
      <c r="L95" s="1" t="s">
        <v>239</v>
      </c>
      <c r="M95" s="1">
        <v>442</v>
      </c>
      <c r="N95" s="1">
        <v>713</v>
      </c>
      <c r="O95" s="1" t="s">
        <v>1364</v>
      </c>
      <c r="P95" s="1" t="s">
        <v>1365</v>
      </c>
    </row>
    <row r="96" spans="1:16" x14ac:dyDescent="0.25">
      <c r="A96" s="1">
        <v>521</v>
      </c>
      <c r="B96" s="1" t="s">
        <v>903</v>
      </c>
      <c r="C96" s="1" t="s">
        <v>131</v>
      </c>
      <c r="D96" s="1" t="s">
        <v>904</v>
      </c>
      <c r="E96" s="1" t="s">
        <v>109</v>
      </c>
      <c r="F96" s="1">
        <v>4105997340</v>
      </c>
      <c r="G96" s="1">
        <v>408</v>
      </c>
      <c r="H96" s="1">
        <v>408</v>
      </c>
      <c r="I96" s="1">
        <v>8860</v>
      </c>
      <c r="J96" s="1" t="s">
        <v>264</v>
      </c>
      <c r="K96" s="1" t="s">
        <v>238</v>
      </c>
      <c r="L96" s="1" t="s">
        <v>243</v>
      </c>
      <c r="M96" s="1">
        <v>216</v>
      </c>
      <c r="N96" s="1">
        <v>939</v>
      </c>
      <c r="O96" s="1" t="s">
        <v>1255</v>
      </c>
      <c r="P96" s="1" t="s">
        <v>1366</v>
      </c>
    </row>
    <row r="97" spans="1:16" x14ac:dyDescent="0.25">
      <c r="A97" s="1">
        <v>2</v>
      </c>
      <c r="B97" s="1" t="s">
        <v>905</v>
      </c>
      <c r="C97" s="1" t="s">
        <v>92</v>
      </c>
      <c r="D97" s="1" t="s">
        <v>906</v>
      </c>
      <c r="E97" s="1" t="s">
        <v>801</v>
      </c>
      <c r="F97" s="1">
        <v>9250747856</v>
      </c>
      <c r="G97" s="1">
        <v>902</v>
      </c>
      <c r="H97" s="1">
        <v>902</v>
      </c>
      <c r="I97" s="1">
        <v>7164</v>
      </c>
      <c r="J97" s="1" t="s">
        <v>280</v>
      </c>
      <c r="K97" s="1" t="s">
        <v>238</v>
      </c>
      <c r="L97" s="1" t="s">
        <v>243</v>
      </c>
      <c r="M97" s="1">
        <v>946</v>
      </c>
      <c r="N97" s="1">
        <v>1082</v>
      </c>
      <c r="O97" s="1" t="s">
        <v>1367</v>
      </c>
      <c r="P97" s="1" t="s">
        <v>1368</v>
      </c>
    </row>
    <row r="98" spans="1:16" x14ac:dyDescent="0.25">
      <c r="A98" s="1">
        <v>637</v>
      </c>
      <c r="B98" s="1" t="s">
        <v>887</v>
      </c>
      <c r="C98" s="1" t="s">
        <v>141</v>
      </c>
      <c r="D98" s="1" t="s">
        <v>907</v>
      </c>
      <c r="E98" s="1" t="s">
        <v>908</v>
      </c>
      <c r="F98" s="1">
        <v>8907221376</v>
      </c>
      <c r="G98" s="1">
        <v>763</v>
      </c>
      <c r="H98" s="1">
        <v>763</v>
      </c>
      <c r="I98" s="1">
        <v>9792</v>
      </c>
      <c r="J98" s="1" t="s">
        <v>246</v>
      </c>
      <c r="K98" s="1" t="s">
        <v>242</v>
      </c>
      <c r="L98" s="1" t="s">
        <v>243</v>
      </c>
      <c r="M98" s="1">
        <v>796</v>
      </c>
      <c r="N98" s="1">
        <v>1347</v>
      </c>
      <c r="O98" s="1" t="s">
        <v>285</v>
      </c>
      <c r="P98" s="1" t="s">
        <v>44</v>
      </c>
    </row>
    <row r="99" spans="1:16" x14ac:dyDescent="0.25">
      <c r="A99" s="1">
        <v>407</v>
      </c>
      <c r="B99" s="1" t="s">
        <v>909</v>
      </c>
      <c r="C99" s="1" t="s">
        <v>99</v>
      </c>
      <c r="D99" s="1" t="s">
        <v>910</v>
      </c>
      <c r="E99" s="1" t="s">
        <v>823</v>
      </c>
      <c r="F99" s="1">
        <v>5519170607</v>
      </c>
      <c r="G99" s="1">
        <v>168</v>
      </c>
      <c r="H99" s="1">
        <v>168</v>
      </c>
      <c r="I99" s="1">
        <v>9934</v>
      </c>
      <c r="J99" s="1" t="s">
        <v>1245</v>
      </c>
      <c r="K99" s="1" t="s">
        <v>238</v>
      </c>
      <c r="L99" s="1" t="s">
        <v>239</v>
      </c>
      <c r="M99" s="1">
        <v>26</v>
      </c>
      <c r="N99" s="1">
        <v>47</v>
      </c>
      <c r="O99" s="1" t="s">
        <v>1369</v>
      </c>
      <c r="P99" s="1" t="s">
        <v>1370</v>
      </c>
    </row>
    <row r="100" spans="1:16" x14ac:dyDescent="0.25">
      <c r="A100" s="1">
        <v>87</v>
      </c>
      <c r="B100" s="1" t="s">
        <v>116</v>
      </c>
      <c r="C100" s="1" t="s">
        <v>99</v>
      </c>
      <c r="D100" s="1" t="s">
        <v>23</v>
      </c>
      <c r="E100" s="1" t="s">
        <v>790</v>
      </c>
      <c r="F100" s="1">
        <v>4444871583</v>
      </c>
      <c r="G100" s="1">
        <v>723</v>
      </c>
      <c r="H100" s="1">
        <v>723</v>
      </c>
      <c r="I100" s="1">
        <v>1980</v>
      </c>
      <c r="J100" s="1" t="s">
        <v>267</v>
      </c>
      <c r="K100" s="1" t="s">
        <v>238</v>
      </c>
      <c r="L100" s="1" t="s">
        <v>243</v>
      </c>
      <c r="M100" s="1">
        <v>490</v>
      </c>
      <c r="N100" s="1">
        <v>762</v>
      </c>
      <c r="O100" s="1" t="s">
        <v>1371</v>
      </c>
      <c r="P100" s="1" t="s">
        <v>1372</v>
      </c>
    </row>
    <row r="101" spans="1:16" x14ac:dyDescent="0.25">
      <c r="A101" s="1">
        <v>894</v>
      </c>
      <c r="B101" s="1" t="s">
        <v>911</v>
      </c>
      <c r="C101" s="1" t="s">
        <v>141</v>
      </c>
      <c r="D101" s="1" t="s">
        <v>912</v>
      </c>
      <c r="E101" s="1" t="s">
        <v>101</v>
      </c>
      <c r="F101" s="1">
        <v>9892285623</v>
      </c>
      <c r="G101" s="1">
        <v>438</v>
      </c>
      <c r="H101" s="1">
        <v>438</v>
      </c>
      <c r="I101" s="1">
        <v>9251</v>
      </c>
      <c r="J101" s="1" t="s">
        <v>249</v>
      </c>
      <c r="K101" s="1" t="s">
        <v>238</v>
      </c>
      <c r="L101" s="1" t="s">
        <v>239</v>
      </c>
      <c r="M101" s="1">
        <v>430</v>
      </c>
      <c r="N101" s="1">
        <v>642</v>
      </c>
      <c r="O101" s="1" t="s">
        <v>1373</v>
      </c>
      <c r="P101" s="1" t="s">
        <v>1374</v>
      </c>
    </row>
    <row r="102" spans="1:16" x14ac:dyDescent="0.25">
      <c r="A102" s="1">
        <v>708</v>
      </c>
      <c r="B102" s="1" t="s">
        <v>140</v>
      </c>
      <c r="C102" s="1" t="s">
        <v>141</v>
      </c>
      <c r="D102" s="1" t="s">
        <v>619</v>
      </c>
      <c r="E102" s="1" t="s">
        <v>125</v>
      </c>
      <c r="F102" s="1">
        <v>6155699440</v>
      </c>
      <c r="G102" s="1">
        <v>162</v>
      </c>
      <c r="H102" s="1">
        <v>162</v>
      </c>
      <c r="I102" s="1">
        <v>6717</v>
      </c>
      <c r="J102" s="1" t="s">
        <v>1245</v>
      </c>
      <c r="K102" s="1" t="s">
        <v>238</v>
      </c>
      <c r="L102" s="1" t="s">
        <v>243</v>
      </c>
      <c r="M102" s="1">
        <v>209</v>
      </c>
      <c r="N102" s="1">
        <v>665</v>
      </c>
      <c r="O102" s="1" t="s">
        <v>1375</v>
      </c>
      <c r="P102" s="1" t="s">
        <v>1376</v>
      </c>
    </row>
    <row r="103" spans="1:16" x14ac:dyDescent="0.25">
      <c r="A103" s="1">
        <v>311</v>
      </c>
      <c r="B103" s="1" t="s">
        <v>913</v>
      </c>
      <c r="C103" s="1" t="s">
        <v>119</v>
      </c>
      <c r="D103" s="1" t="s">
        <v>914</v>
      </c>
      <c r="E103" s="1" t="s">
        <v>125</v>
      </c>
      <c r="F103" s="1">
        <v>2539275235</v>
      </c>
      <c r="G103" s="1">
        <v>246</v>
      </c>
      <c r="H103" s="1">
        <v>246</v>
      </c>
      <c r="I103" s="1">
        <v>3622</v>
      </c>
      <c r="J103" s="1" t="s">
        <v>267</v>
      </c>
      <c r="K103" s="1" t="s">
        <v>242</v>
      </c>
      <c r="L103" s="1" t="s">
        <v>243</v>
      </c>
      <c r="M103" s="1">
        <v>379</v>
      </c>
      <c r="N103" s="1">
        <v>963</v>
      </c>
      <c r="O103" s="1" t="s">
        <v>1377</v>
      </c>
      <c r="P103" s="1" t="s">
        <v>1378</v>
      </c>
    </row>
    <row r="104" spans="1:16" x14ac:dyDescent="0.25">
      <c r="A104" s="1">
        <v>888</v>
      </c>
      <c r="B104" s="1" t="s">
        <v>915</v>
      </c>
      <c r="C104" s="1" t="s">
        <v>174</v>
      </c>
      <c r="D104" s="1" t="s">
        <v>159</v>
      </c>
      <c r="E104" s="1" t="s">
        <v>125</v>
      </c>
      <c r="F104" s="1">
        <v>4534991454</v>
      </c>
      <c r="G104" s="1">
        <v>105</v>
      </c>
      <c r="H104" s="1">
        <v>105</v>
      </c>
      <c r="I104" s="1">
        <v>8808</v>
      </c>
      <c r="J104" s="1" t="s">
        <v>261</v>
      </c>
      <c r="K104" s="1" t="s">
        <v>238</v>
      </c>
      <c r="L104" s="1" t="s">
        <v>239</v>
      </c>
      <c r="M104" s="1">
        <v>949</v>
      </c>
      <c r="N104" s="1">
        <v>1419</v>
      </c>
      <c r="O104" s="1" t="s">
        <v>1379</v>
      </c>
      <c r="P104" s="1" t="s">
        <v>1380</v>
      </c>
    </row>
    <row r="105" spans="1:16" x14ac:dyDescent="0.25">
      <c r="A105" s="1">
        <v>678</v>
      </c>
      <c r="B105" s="1" t="s">
        <v>916</v>
      </c>
      <c r="C105" s="1" t="s">
        <v>791</v>
      </c>
      <c r="D105" s="1" t="s">
        <v>400</v>
      </c>
      <c r="E105" s="1" t="s">
        <v>160</v>
      </c>
      <c r="F105" s="1">
        <v>9411155106</v>
      </c>
      <c r="G105" s="1">
        <v>308</v>
      </c>
      <c r="H105" s="1">
        <v>308</v>
      </c>
      <c r="I105" s="1">
        <v>4920</v>
      </c>
      <c r="J105" s="1" t="s">
        <v>252</v>
      </c>
      <c r="K105" s="1" t="s">
        <v>238</v>
      </c>
      <c r="L105" s="1" t="s">
        <v>243</v>
      </c>
      <c r="M105" s="1">
        <v>438</v>
      </c>
      <c r="N105" s="1">
        <v>656</v>
      </c>
      <c r="O105" s="1" t="s">
        <v>1381</v>
      </c>
      <c r="P105" s="1" t="s">
        <v>1355</v>
      </c>
    </row>
    <row r="106" spans="1:16" x14ac:dyDescent="0.25">
      <c r="A106" s="1">
        <v>734</v>
      </c>
      <c r="B106" s="1" t="s">
        <v>917</v>
      </c>
      <c r="C106" s="1" t="s">
        <v>146</v>
      </c>
      <c r="D106" s="1" t="s">
        <v>918</v>
      </c>
      <c r="E106" s="1" t="s">
        <v>139</v>
      </c>
      <c r="F106" s="1">
        <v>1161903173</v>
      </c>
      <c r="G106" s="1">
        <v>172</v>
      </c>
      <c r="H106" s="1">
        <v>172</v>
      </c>
      <c r="I106" s="1">
        <v>3140</v>
      </c>
      <c r="J106" s="1" t="s">
        <v>255</v>
      </c>
      <c r="K106" s="1" t="s">
        <v>242</v>
      </c>
      <c r="L106" s="1" t="s">
        <v>243</v>
      </c>
      <c r="M106" s="1">
        <v>726</v>
      </c>
      <c r="N106" s="1">
        <v>1381</v>
      </c>
      <c r="O106" s="1" t="s">
        <v>1382</v>
      </c>
      <c r="P106" s="1" t="s">
        <v>1383</v>
      </c>
    </row>
    <row r="107" spans="1:16" x14ac:dyDescent="0.25">
      <c r="A107" s="1">
        <v>640</v>
      </c>
      <c r="B107" s="1" t="s">
        <v>919</v>
      </c>
      <c r="C107" s="1" t="s">
        <v>141</v>
      </c>
      <c r="D107" s="1" t="s">
        <v>920</v>
      </c>
      <c r="E107" s="1" t="s">
        <v>163</v>
      </c>
      <c r="F107" s="1">
        <v>7858706884</v>
      </c>
      <c r="G107" s="1">
        <v>775</v>
      </c>
      <c r="H107" s="1">
        <v>775</v>
      </c>
      <c r="I107" s="1">
        <v>8104</v>
      </c>
      <c r="J107" s="1" t="s">
        <v>249</v>
      </c>
      <c r="K107" s="1" t="s">
        <v>238</v>
      </c>
      <c r="L107" s="1" t="s">
        <v>243</v>
      </c>
      <c r="M107" s="1">
        <v>451</v>
      </c>
      <c r="N107" s="1">
        <v>713</v>
      </c>
      <c r="O107" s="1" t="s">
        <v>144</v>
      </c>
      <c r="P107" s="1" t="s">
        <v>1384</v>
      </c>
    </row>
    <row r="108" spans="1:16" x14ac:dyDescent="0.25">
      <c r="A108" s="1">
        <v>189</v>
      </c>
      <c r="B108" s="1" t="s">
        <v>921</v>
      </c>
      <c r="C108" s="1" t="s">
        <v>857</v>
      </c>
      <c r="D108" s="1" t="s">
        <v>922</v>
      </c>
      <c r="E108" s="1" t="s">
        <v>182</v>
      </c>
      <c r="F108" s="1">
        <v>1967221186</v>
      </c>
      <c r="G108" s="1">
        <v>333</v>
      </c>
      <c r="H108" s="1">
        <v>333</v>
      </c>
      <c r="I108" s="1">
        <v>2208</v>
      </c>
      <c r="J108" s="1" t="s">
        <v>246</v>
      </c>
      <c r="K108" s="1" t="s">
        <v>238</v>
      </c>
      <c r="L108" s="1" t="s">
        <v>239</v>
      </c>
      <c r="M108" s="1">
        <v>812</v>
      </c>
      <c r="N108" s="1">
        <v>1104</v>
      </c>
      <c r="O108" s="1" t="s">
        <v>1385</v>
      </c>
      <c r="P108" s="1" t="s">
        <v>1386</v>
      </c>
    </row>
    <row r="109" spans="1:16" x14ac:dyDescent="0.25">
      <c r="A109" s="1">
        <v>685</v>
      </c>
      <c r="B109" s="1" t="s">
        <v>923</v>
      </c>
      <c r="C109" s="1" t="s">
        <v>111</v>
      </c>
      <c r="D109" s="1" t="s">
        <v>924</v>
      </c>
      <c r="E109" s="1" t="s">
        <v>840</v>
      </c>
      <c r="F109" s="1">
        <v>9336147887</v>
      </c>
      <c r="G109" s="1">
        <v>548</v>
      </c>
      <c r="H109" s="1">
        <v>548</v>
      </c>
      <c r="I109" s="1">
        <v>7043</v>
      </c>
      <c r="J109" s="1" t="s">
        <v>237</v>
      </c>
      <c r="K109" s="1" t="s">
        <v>242</v>
      </c>
      <c r="L109" s="1" t="s">
        <v>239</v>
      </c>
      <c r="M109" s="1">
        <v>240</v>
      </c>
      <c r="N109" s="1">
        <v>571</v>
      </c>
      <c r="O109" s="1" t="s">
        <v>1387</v>
      </c>
      <c r="P109" s="1" t="s">
        <v>1388</v>
      </c>
    </row>
    <row r="110" spans="1:16" x14ac:dyDescent="0.25">
      <c r="A110" s="1">
        <v>617</v>
      </c>
      <c r="B110" s="1" t="s">
        <v>494</v>
      </c>
      <c r="C110" s="1" t="s">
        <v>184</v>
      </c>
      <c r="D110" s="1" t="s">
        <v>925</v>
      </c>
      <c r="E110" s="1" t="s">
        <v>864</v>
      </c>
      <c r="F110" s="1">
        <v>8437782692</v>
      </c>
      <c r="G110" s="1">
        <v>665</v>
      </c>
      <c r="H110" s="1">
        <v>665</v>
      </c>
      <c r="I110" s="1">
        <v>7485</v>
      </c>
      <c r="J110" s="1" t="s">
        <v>1245</v>
      </c>
      <c r="K110" s="1" t="s">
        <v>238</v>
      </c>
      <c r="L110" s="1" t="s">
        <v>239</v>
      </c>
      <c r="M110" s="1">
        <v>982</v>
      </c>
      <c r="N110" s="1">
        <v>1405</v>
      </c>
      <c r="O110" s="1" t="s">
        <v>1389</v>
      </c>
      <c r="P110" s="1" t="s">
        <v>1390</v>
      </c>
    </row>
    <row r="111" spans="1:16" x14ac:dyDescent="0.25">
      <c r="A111" s="1">
        <v>508</v>
      </c>
      <c r="B111" s="1" t="s">
        <v>926</v>
      </c>
      <c r="C111" s="1" t="s">
        <v>174</v>
      </c>
      <c r="D111" s="1" t="s">
        <v>927</v>
      </c>
      <c r="E111" s="1" t="s">
        <v>928</v>
      </c>
      <c r="F111" s="1">
        <v>4162410124</v>
      </c>
      <c r="G111" s="1">
        <v>305</v>
      </c>
      <c r="H111" s="1">
        <v>305</v>
      </c>
      <c r="I111" s="1">
        <v>1748</v>
      </c>
      <c r="J111" s="1" t="s">
        <v>267</v>
      </c>
      <c r="K111" s="1" t="s">
        <v>238</v>
      </c>
      <c r="L111" s="1" t="s">
        <v>243</v>
      </c>
      <c r="M111" s="1">
        <v>954</v>
      </c>
      <c r="N111" s="1">
        <v>1473</v>
      </c>
      <c r="O111" s="1" t="s">
        <v>1391</v>
      </c>
      <c r="P111" s="1" t="s">
        <v>1392</v>
      </c>
    </row>
    <row r="112" spans="1:16" x14ac:dyDescent="0.25">
      <c r="A112" s="1">
        <v>406</v>
      </c>
      <c r="B112" s="1" t="s">
        <v>176</v>
      </c>
      <c r="C112" s="1" t="s">
        <v>161</v>
      </c>
      <c r="D112" s="1" t="s">
        <v>929</v>
      </c>
      <c r="E112" s="1" t="s">
        <v>859</v>
      </c>
      <c r="F112" s="1">
        <v>3864558057</v>
      </c>
      <c r="G112" s="1">
        <v>938</v>
      </c>
      <c r="H112" s="1">
        <v>938</v>
      </c>
      <c r="I112" s="1">
        <v>9968</v>
      </c>
      <c r="J112" s="1" t="s">
        <v>264</v>
      </c>
      <c r="K112" s="1" t="s">
        <v>238</v>
      </c>
      <c r="L112" s="1" t="s">
        <v>239</v>
      </c>
      <c r="M112" s="1">
        <v>35</v>
      </c>
      <c r="N112" s="1">
        <v>20</v>
      </c>
      <c r="O112" s="1" t="s">
        <v>965</v>
      </c>
      <c r="P112" s="1" t="s">
        <v>1393</v>
      </c>
    </row>
    <row r="113" spans="1:16" x14ac:dyDescent="0.25">
      <c r="A113" s="1">
        <v>132</v>
      </c>
      <c r="B113" s="1" t="s">
        <v>930</v>
      </c>
      <c r="C113" s="1" t="s">
        <v>167</v>
      </c>
      <c r="D113" s="1" t="s">
        <v>931</v>
      </c>
      <c r="E113" s="1" t="s">
        <v>160</v>
      </c>
      <c r="F113" s="1">
        <v>2019622576</v>
      </c>
      <c r="G113" s="1">
        <v>714</v>
      </c>
      <c r="H113" s="1">
        <v>714</v>
      </c>
      <c r="I113" s="1">
        <v>5330</v>
      </c>
      <c r="J113" s="1" t="s">
        <v>252</v>
      </c>
      <c r="K113" s="1" t="s">
        <v>238</v>
      </c>
      <c r="L113" s="1" t="s">
        <v>243</v>
      </c>
      <c r="M113" s="1">
        <v>148</v>
      </c>
      <c r="N113" s="1">
        <v>835</v>
      </c>
      <c r="O113" s="1" t="s">
        <v>1394</v>
      </c>
      <c r="P113" s="1" t="s">
        <v>1395</v>
      </c>
    </row>
    <row r="114" spans="1:16" x14ac:dyDescent="0.25">
      <c r="A114" s="1">
        <v>785</v>
      </c>
      <c r="B114" s="1" t="s">
        <v>932</v>
      </c>
      <c r="C114" s="1" t="s">
        <v>85</v>
      </c>
      <c r="D114" s="1" t="s">
        <v>933</v>
      </c>
      <c r="E114" s="1" t="s">
        <v>163</v>
      </c>
      <c r="F114" s="1">
        <v>1837040341</v>
      </c>
      <c r="G114" s="1">
        <v>251</v>
      </c>
      <c r="H114" s="1">
        <v>251</v>
      </c>
      <c r="I114" s="1">
        <v>2183</v>
      </c>
      <c r="J114" s="1" t="s">
        <v>255</v>
      </c>
      <c r="K114" s="1" t="s">
        <v>242</v>
      </c>
      <c r="L114" s="1" t="s">
        <v>239</v>
      </c>
      <c r="M114" s="1">
        <v>422</v>
      </c>
      <c r="N114" s="1">
        <v>651</v>
      </c>
      <c r="O114" s="1" t="s">
        <v>1396</v>
      </c>
      <c r="P114" s="1" t="s">
        <v>1397</v>
      </c>
    </row>
    <row r="115" spans="1:16" x14ac:dyDescent="0.25">
      <c r="A115" s="1">
        <v>113</v>
      </c>
      <c r="B115" s="1" t="s">
        <v>934</v>
      </c>
      <c r="C115" s="1" t="s">
        <v>180</v>
      </c>
      <c r="D115" s="1" t="s">
        <v>935</v>
      </c>
      <c r="E115" s="1" t="s">
        <v>936</v>
      </c>
      <c r="F115" s="1">
        <v>4235755436</v>
      </c>
      <c r="G115" s="1">
        <v>330</v>
      </c>
      <c r="H115" s="1">
        <v>330</v>
      </c>
      <c r="I115" s="1">
        <v>2182</v>
      </c>
      <c r="J115" s="1" t="s">
        <v>249</v>
      </c>
      <c r="K115" s="1" t="s">
        <v>238</v>
      </c>
      <c r="L115" s="1" t="s">
        <v>243</v>
      </c>
      <c r="M115" s="1">
        <v>275</v>
      </c>
      <c r="N115" s="1">
        <v>653</v>
      </c>
      <c r="O115" s="1" t="s">
        <v>1398</v>
      </c>
      <c r="P115" s="1" t="s">
        <v>1399</v>
      </c>
    </row>
    <row r="116" spans="1:16" x14ac:dyDescent="0.25">
      <c r="A116" s="1">
        <v>951</v>
      </c>
      <c r="B116" s="1" t="s">
        <v>656</v>
      </c>
      <c r="C116" s="1" t="s">
        <v>85</v>
      </c>
      <c r="D116" s="1" t="s">
        <v>937</v>
      </c>
      <c r="E116" s="1" t="s">
        <v>153</v>
      </c>
      <c r="F116" s="1">
        <v>4933964760</v>
      </c>
      <c r="G116" s="1">
        <v>69</v>
      </c>
      <c r="H116" s="1">
        <v>69</v>
      </c>
      <c r="I116" s="1">
        <v>1087</v>
      </c>
      <c r="J116" s="1" t="s">
        <v>237</v>
      </c>
      <c r="K116" s="1" t="s">
        <v>238</v>
      </c>
      <c r="L116" s="1" t="s">
        <v>239</v>
      </c>
      <c r="M116" s="1">
        <v>367</v>
      </c>
      <c r="N116" s="1">
        <v>740</v>
      </c>
      <c r="O116" s="1" t="s">
        <v>687</v>
      </c>
      <c r="P116" s="1" t="s">
        <v>1012</v>
      </c>
    </row>
    <row r="117" spans="1:16" x14ac:dyDescent="0.25">
      <c r="A117" s="1">
        <v>169</v>
      </c>
      <c r="B117" s="1" t="s">
        <v>938</v>
      </c>
      <c r="C117" s="1" t="s">
        <v>127</v>
      </c>
      <c r="D117" s="1" t="s">
        <v>939</v>
      </c>
      <c r="E117" s="1" t="s">
        <v>828</v>
      </c>
      <c r="F117" s="1">
        <v>9986862728</v>
      </c>
      <c r="G117" s="1">
        <v>969</v>
      </c>
      <c r="H117" s="1">
        <v>969</v>
      </c>
      <c r="I117" s="1">
        <v>4296</v>
      </c>
      <c r="J117" s="1" t="s">
        <v>261</v>
      </c>
      <c r="K117" s="1" t="s">
        <v>242</v>
      </c>
      <c r="L117" s="1" t="s">
        <v>243</v>
      </c>
      <c r="M117" s="1">
        <v>507</v>
      </c>
      <c r="N117" s="1">
        <v>1334</v>
      </c>
      <c r="O117" s="1" t="s">
        <v>1400</v>
      </c>
      <c r="P117" s="1" t="s">
        <v>1401</v>
      </c>
    </row>
    <row r="118" spans="1:16" x14ac:dyDescent="0.25">
      <c r="A118" s="1">
        <v>984</v>
      </c>
      <c r="B118" s="1" t="s">
        <v>940</v>
      </c>
      <c r="C118" s="1" t="s">
        <v>127</v>
      </c>
      <c r="D118" s="1" t="s">
        <v>941</v>
      </c>
      <c r="E118" s="1" t="s">
        <v>109</v>
      </c>
      <c r="F118" s="1">
        <v>2460523574</v>
      </c>
      <c r="G118" s="1">
        <v>974</v>
      </c>
      <c r="H118" s="1">
        <v>974</v>
      </c>
      <c r="I118" s="1">
        <v>9784</v>
      </c>
      <c r="J118" s="1" t="s">
        <v>267</v>
      </c>
      <c r="K118" s="1" t="s">
        <v>242</v>
      </c>
      <c r="L118" s="1" t="s">
        <v>239</v>
      </c>
      <c r="M118" s="1">
        <v>442</v>
      </c>
      <c r="N118" s="1">
        <v>770</v>
      </c>
      <c r="O118" s="1" t="s">
        <v>159</v>
      </c>
      <c r="P118" s="1" t="s">
        <v>1402</v>
      </c>
    </row>
    <row r="119" spans="1:16" x14ac:dyDescent="0.25">
      <c r="A119" s="1">
        <v>881</v>
      </c>
      <c r="B119" s="1" t="s">
        <v>942</v>
      </c>
      <c r="C119" s="1" t="s">
        <v>158</v>
      </c>
      <c r="D119" s="1" t="s">
        <v>279</v>
      </c>
      <c r="E119" s="1" t="s">
        <v>169</v>
      </c>
      <c r="F119" s="1">
        <v>3243646644</v>
      </c>
      <c r="G119" s="1">
        <v>526</v>
      </c>
      <c r="H119" s="1">
        <v>526</v>
      </c>
      <c r="I119" s="1">
        <v>6210</v>
      </c>
      <c r="J119" s="1" t="s">
        <v>1245</v>
      </c>
      <c r="K119" s="1" t="s">
        <v>242</v>
      </c>
      <c r="L119" s="1" t="s">
        <v>239</v>
      </c>
      <c r="M119" s="1">
        <v>510</v>
      </c>
      <c r="N119" s="1">
        <v>1205</v>
      </c>
      <c r="O119" s="1" t="s">
        <v>1403</v>
      </c>
      <c r="P119" s="1" t="s">
        <v>1404</v>
      </c>
    </row>
    <row r="120" spans="1:16" x14ac:dyDescent="0.25">
      <c r="A120" s="1">
        <v>883</v>
      </c>
      <c r="B120" s="1" t="s">
        <v>943</v>
      </c>
      <c r="C120" s="1" t="s">
        <v>111</v>
      </c>
      <c r="D120" s="1" t="s">
        <v>944</v>
      </c>
      <c r="E120" s="1" t="s">
        <v>945</v>
      </c>
      <c r="F120" s="1">
        <v>4932358514</v>
      </c>
      <c r="G120" s="1">
        <v>510</v>
      </c>
      <c r="H120" s="1">
        <v>510</v>
      </c>
      <c r="I120" s="1">
        <v>5781</v>
      </c>
      <c r="J120" s="1" t="s">
        <v>258</v>
      </c>
      <c r="K120" s="1" t="s">
        <v>242</v>
      </c>
      <c r="L120" s="1" t="s">
        <v>239</v>
      </c>
      <c r="M120" s="1">
        <v>117</v>
      </c>
      <c r="N120" s="1">
        <v>716</v>
      </c>
      <c r="O120" s="1" t="s">
        <v>652</v>
      </c>
      <c r="P120" s="1" t="s">
        <v>1405</v>
      </c>
    </row>
    <row r="121" spans="1:16" x14ac:dyDescent="0.25">
      <c r="A121" s="1">
        <v>735</v>
      </c>
      <c r="B121" s="1" t="s">
        <v>164</v>
      </c>
      <c r="C121" s="1" t="s">
        <v>103</v>
      </c>
      <c r="D121" s="1" t="s">
        <v>946</v>
      </c>
      <c r="E121" s="1" t="s">
        <v>139</v>
      </c>
      <c r="F121" s="1">
        <v>1419382893</v>
      </c>
      <c r="G121" s="1">
        <v>444</v>
      </c>
      <c r="H121" s="1">
        <v>444</v>
      </c>
      <c r="I121" s="1">
        <v>8306</v>
      </c>
      <c r="J121" s="1" t="s">
        <v>280</v>
      </c>
      <c r="K121" s="1" t="s">
        <v>238</v>
      </c>
      <c r="L121" s="1" t="s">
        <v>243</v>
      </c>
      <c r="M121" s="1">
        <v>973</v>
      </c>
      <c r="N121" s="1">
        <v>1250</v>
      </c>
      <c r="O121" s="1" t="s">
        <v>1406</v>
      </c>
      <c r="P121" s="1" t="s">
        <v>1407</v>
      </c>
    </row>
    <row r="122" spans="1:16" x14ac:dyDescent="0.25">
      <c r="A122" s="1">
        <v>120</v>
      </c>
      <c r="B122" s="1" t="s">
        <v>947</v>
      </c>
      <c r="C122" s="1" t="s">
        <v>92</v>
      </c>
      <c r="D122" s="1" t="s">
        <v>948</v>
      </c>
      <c r="E122" s="1" t="s">
        <v>949</v>
      </c>
      <c r="F122" s="1">
        <v>6456637698</v>
      </c>
      <c r="G122" s="1">
        <v>503</v>
      </c>
      <c r="H122" s="1">
        <v>503</v>
      </c>
      <c r="I122" s="1">
        <v>3270</v>
      </c>
      <c r="J122" s="1" t="s">
        <v>255</v>
      </c>
      <c r="K122" s="1" t="s">
        <v>238</v>
      </c>
      <c r="L122" s="1" t="s">
        <v>239</v>
      </c>
      <c r="M122" s="1">
        <v>243</v>
      </c>
      <c r="N122" s="1">
        <v>935</v>
      </c>
      <c r="O122" s="1" t="s">
        <v>1408</v>
      </c>
      <c r="P122" s="1" t="s">
        <v>855</v>
      </c>
    </row>
    <row r="123" spans="1:16" x14ac:dyDescent="0.25">
      <c r="A123" s="1">
        <v>92</v>
      </c>
      <c r="B123" s="1" t="s">
        <v>950</v>
      </c>
      <c r="C123" s="1" t="s">
        <v>857</v>
      </c>
      <c r="D123" s="1" t="s">
        <v>263</v>
      </c>
      <c r="E123" s="1" t="s">
        <v>87</v>
      </c>
      <c r="F123" s="1">
        <v>4615496293</v>
      </c>
      <c r="G123" s="1">
        <v>109</v>
      </c>
      <c r="H123" s="1">
        <v>109</v>
      </c>
      <c r="I123" s="1">
        <v>6787</v>
      </c>
      <c r="J123" s="1" t="s">
        <v>246</v>
      </c>
      <c r="K123" s="1" t="s">
        <v>238</v>
      </c>
      <c r="L123" s="1" t="s">
        <v>243</v>
      </c>
      <c r="M123" s="1">
        <v>715</v>
      </c>
      <c r="N123" s="1">
        <v>1185</v>
      </c>
      <c r="O123" s="1" t="s">
        <v>687</v>
      </c>
      <c r="P123" s="1" t="s">
        <v>1409</v>
      </c>
    </row>
    <row r="124" spans="1:16" x14ac:dyDescent="0.25">
      <c r="A124" s="1">
        <v>618</v>
      </c>
      <c r="B124" s="1" t="s">
        <v>916</v>
      </c>
      <c r="C124" s="1" t="s">
        <v>158</v>
      </c>
      <c r="D124" s="1" t="s">
        <v>951</v>
      </c>
      <c r="E124" s="1" t="s">
        <v>864</v>
      </c>
      <c r="F124" s="1">
        <v>6419268208</v>
      </c>
      <c r="G124" s="1">
        <v>823</v>
      </c>
      <c r="H124" s="1">
        <v>823</v>
      </c>
      <c r="I124" s="1">
        <v>3733</v>
      </c>
      <c r="J124" s="1" t="s">
        <v>237</v>
      </c>
      <c r="K124" s="1" t="s">
        <v>238</v>
      </c>
      <c r="L124" s="1" t="s">
        <v>243</v>
      </c>
      <c r="M124" s="1">
        <v>571</v>
      </c>
      <c r="N124" s="1">
        <v>1031</v>
      </c>
      <c r="O124" s="1" t="s">
        <v>487</v>
      </c>
      <c r="P124" s="1" t="s">
        <v>1410</v>
      </c>
    </row>
    <row r="125" spans="1:16" x14ac:dyDescent="0.25">
      <c r="A125" s="1">
        <v>768</v>
      </c>
      <c r="B125" s="1" t="s">
        <v>952</v>
      </c>
      <c r="C125" s="1" t="s">
        <v>92</v>
      </c>
      <c r="D125" s="1" t="s">
        <v>953</v>
      </c>
      <c r="E125" s="1" t="s">
        <v>87</v>
      </c>
      <c r="F125" s="1">
        <v>3258758083</v>
      </c>
      <c r="G125" s="1">
        <v>147</v>
      </c>
      <c r="H125" s="1">
        <v>147</v>
      </c>
      <c r="I125" s="1">
        <v>207</v>
      </c>
      <c r="J125" s="1" t="s">
        <v>261</v>
      </c>
      <c r="K125" s="1" t="s">
        <v>238</v>
      </c>
      <c r="L125" s="1" t="s">
        <v>243</v>
      </c>
      <c r="M125" s="1">
        <v>369</v>
      </c>
      <c r="N125" s="1">
        <v>646</v>
      </c>
      <c r="O125" s="1" t="s">
        <v>655</v>
      </c>
      <c r="P125" s="1" t="s">
        <v>1411</v>
      </c>
    </row>
    <row r="126" spans="1:16" x14ac:dyDescent="0.25">
      <c r="A126" s="1">
        <v>619</v>
      </c>
      <c r="B126" s="1" t="s">
        <v>954</v>
      </c>
      <c r="C126" s="1" t="s">
        <v>103</v>
      </c>
      <c r="D126" s="1" t="s">
        <v>955</v>
      </c>
      <c r="E126" s="1" t="s">
        <v>790</v>
      </c>
      <c r="F126" s="1">
        <v>9823103962</v>
      </c>
      <c r="G126" s="1">
        <v>625</v>
      </c>
      <c r="H126" s="1">
        <v>625</v>
      </c>
      <c r="I126" s="1">
        <v>3</v>
      </c>
      <c r="J126" s="1" t="s">
        <v>261</v>
      </c>
      <c r="K126" s="1" t="s">
        <v>242</v>
      </c>
      <c r="L126" s="1" t="s">
        <v>239</v>
      </c>
      <c r="M126" s="1">
        <v>318</v>
      </c>
      <c r="N126" s="1">
        <v>980</v>
      </c>
      <c r="O126" s="1" t="s">
        <v>1412</v>
      </c>
      <c r="P126" s="1" t="s">
        <v>1413</v>
      </c>
    </row>
    <row r="127" spans="1:16" x14ac:dyDescent="0.25">
      <c r="A127" s="1">
        <v>393</v>
      </c>
      <c r="B127" s="1" t="s">
        <v>488</v>
      </c>
      <c r="C127" s="1" t="s">
        <v>158</v>
      </c>
      <c r="D127" s="1" t="s">
        <v>956</v>
      </c>
      <c r="E127" s="1" t="s">
        <v>87</v>
      </c>
      <c r="F127" s="1">
        <v>5931525319</v>
      </c>
      <c r="G127" s="1">
        <v>695</v>
      </c>
      <c r="H127" s="1">
        <v>695</v>
      </c>
      <c r="I127" s="1">
        <v>1896</v>
      </c>
      <c r="J127" s="1" t="s">
        <v>255</v>
      </c>
      <c r="K127" s="1" t="s">
        <v>238</v>
      </c>
      <c r="L127" s="1" t="s">
        <v>239</v>
      </c>
      <c r="M127" s="1">
        <v>266</v>
      </c>
      <c r="N127" s="1">
        <v>833</v>
      </c>
      <c r="O127" s="1" t="s">
        <v>687</v>
      </c>
      <c r="P127" s="1" t="s">
        <v>1414</v>
      </c>
    </row>
    <row r="128" spans="1:16" x14ac:dyDescent="0.25">
      <c r="A128" s="1">
        <v>127</v>
      </c>
      <c r="B128" s="1" t="s">
        <v>488</v>
      </c>
      <c r="C128" s="1" t="s">
        <v>146</v>
      </c>
      <c r="D128" s="1" t="s">
        <v>957</v>
      </c>
      <c r="E128" s="1" t="s">
        <v>148</v>
      </c>
      <c r="F128" s="1">
        <v>5199096406</v>
      </c>
      <c r="G128" s="1">
        <v>983</v>
      </c>
      <c r="H128" s="1">
        <v>983</v>
      </c>
      <c r="I128" s="1">
        <v>9631</v>
      </c>
      <c r="J128" s="1" t="s">
        <v>249</v>
      </c>
      <c r="K128" s="1" t="s">
        <v>242</v>
      </c>
      <c r="L128" s="1" t="s">
        <v>239</v>
      </c>
      <c r="M128" s="1">
        <v>60</v>
      </c>
      <c r="N128" s="1">
        <v>166</v>
      </c>
      <c r="O128" s="1" t="s">
        <v>1415</v>
      </c>
      <c r="P128" s="1" t="s">
        <v>1416</v>
      </c>
    </row>
    <row r="129" spans="1:16" x14ac:dyDescent="0.25">
      <c r="A129" s="1">
        <v>329</v>
      </c>
      <c r="B129" s="1" t="s">
        <v>958</v>
      </c>
      <c r="C129" s="1" t="s">
        <v>833</v>
      </c>
      <c r="D129" s="1" t="s">
        <v>959</v>
      </c>
      <c r="E129" s="1" t="s">
        <v>148</v>
      </c>
      <c r="F129" s="1">
        <v>4926013012</v>
      </c>
      <c r="G129" s="1">
        <v>82</v>
      </c>
      <c r="H129" s="1">
        <v>82</v>
      </c>
      <c r="I129" s="1">
        <v>3132</v>
      </c>
      <c r="J129" s="1" t="s">
        <v>246</v>
      </c>
      <c r="K129" s="1" t="s">
        <v>242</v>
      </c>
      <c r="L129" s="1" t="s">
        <v>243</v>
      </c>
      <c r="M129" s="1">
        <v>121</v>
      </c>
      <c r="N129" s="1">
        <v>557</v>
      </c>
      <c r="O129" s="1" t="s">
        <v>1417</v>
      </c>
      <c r="P129" s="1" t="s">
        <v>1418</v>
      </c>
    </row>
    <row r="130" spans="1:16" x14ac:dyDescent="0.25">
      <c r="A130" s="1">
        <v>839</v>
      </c>
      <c r="B130" s="1" t="s">
        <v>960</v>
      </c>
      <c r="C130" s="1" t="s">
        <v>146</v>
      </c>
      <c r="D130" s="1" t="s">
        <v>961</v>
      </c>
      <c r="E130" s="1" t="s">
        <v>864</v>
      </c>
      <c r="F130" s="1">
        <v>1385206446</v>
      </c>
      <c r="G130" s="1">
        <v>397</v>
      </c>
      <c r="H130" s="1">
        <v>397</v>
      </c>
      <c r="I130" s="1">
        <v>1202</v>
      </c>
      <c r="J130" s="1" t="s">
        <v>267</v>
      </c>
      <c r="K130" s="1" t="s">
        <v>242</v>
      </c>
      <c r="L130" s="1" t="s">
        <v>243</v>
      </c>
      <c r="M130" s="1">
        <v>876</v>
      </c>
      <c r="N130" s="1">
        <v>1045</v>
      </c>
      <c r="O130" s="1" t="s">
        <v>1419</v>
      </c>
      <c r="P130" s="1" t="s">
        <v>1420</v>
      </c>
    </row>
    <row r="131" spans="1:16" x14ac:dyDescent="0.25">
      <c r="A131" s="1">
        <v>787</v>
      </c>
      <c r="B131" s="1" t="s">
        <v>950</v>
      </c>
      <c r="C131" s="1" t="s">
        <v>137</v>
      </c>
      <c r="D131" s="1" t="s">
        <v>962</v>
      </c>
      <c r="E131" s="1" t="s">
        <v>872</v>
      </c>
      <c r="F131" s="1">
        <v>7592482439</v>
      </c>
      <c r="G131" s="1">
        <v>599</v>
      </c>
      <c r="H131" s="1">
        <v>599</v>
      </c>
      <c r="I131" s="1">
        <v>8834</v>
      </c>
      <c r="J131" s="1" t="s">
        <v>261</v>
      </c>
      <c r="K131" s="1" t="s">
        <v>238</v>
      </c>
      <c r="L131" s="1" t="s">
        <v>239</v>
      </c>
      <c r="M131" s="1">
        <v>946</v>
      </c>
      <c r="N131" s="1">
        <v>1100</v>
      </c>
      <c r="O131" s="1" t="s">
        <v>479</v>
      </c>
      <c r="P131" s="1" t="s">
        <v>766</v>
      </c>
    </row>
    <row r="132" spans="1:16" x14ac:dyDescent="0.25">
      <c r="A132" s="1">
        <v>658</v>
      </c>
      <c r="B132" s="1" t="s">
        <v>500</v>
      </c>
      <c r="C132" s="1" t="s">
        <v>158</v>
      </c>
      <c r="D132" s="1" t="s">
        <v>963</v>
      </c>
      <c r="E132" s="1" t="s">
        <v>864</v>
      </c>
      <c r="F132" s="1">
        <v>1575826863</v>
      </c>
      <c r="G132" s="1">
        <v>306</v>
      </c>
      <c r="H132" s="1">
        <v>306</v>
      </c>
      <c r="I132" s="1">
        <v>1201</v>
      </c>
      <c r="J132" s="1" t="s">
        <v>264</v>
      </c>
      <c r="K132" s="1" t="s">
        <v>238</v>
      </c>
      <c r="L132" s="1" t="s">
        <v>239</v>
      </c>
      <c r="M132" s="1">
        <v>654</v>
      </c>
      <c r="N132" s="1">
        <v>1150</v>
      </c>
      <c r="O132" s="1" t="s">
        <v>513</v>
      </c>
      <c r="P132" s="1" t="s">
        <v>1421</v>
      </c>
    </row>
    <row r="133" spans="1:16" x14ac:dyDescent="0.25">
      <c r="A133" s="1">
        <v>302</v>
      </c>
      <c r="B133" s="1" t="s">
        <v>964</v>
      </c>
      <c r="C133" s="1" t="s">
        <v>833</v>
      </c>
      <c r="D133" s="1" t="s">
        <v>965</v>
      </c>
      <c r="E133" s="1" t="s">
        <v>148</v>
      </c>
      <c r="F133" s="1">
        <v>4826890428</v>
      </c>
      <c r="G133" s="1">
        <v>536</v>
      </c>
      <c r="H133" s="1">
        <v>536</v>
      </c>
      <c r="I133" s="1">
        <v>2573</v>
      </c>
      <c r="J133" s="1" t="s">
        <v>280</v>
      </c>
      <c r="K133" s="1" t="s">
        <v>238</v>
      </c>
      <c r="L133" s="1" t="s">
        <v>243</v>
      </c>
      <c r="M133" s="1">
        <v>74</v>
      </c>
      <c r="N133" s="1">
        <v>281</v>
      </c>
      <c r="O133" s="1" t="s">
        <v>1422</v>
      </c>
      <c r="P133" s="1" t="s">
        <v>1035</v>
      </c>
    </row>
    <row r="134" spans="1:16" x14ac:dyDescent="0.25">
      <c r="A134" s="1">
        <v>959</v>
      </c>
      <c r="B134" s="1" t="s">
        <v>966</v>
      </c>
      <c r="C134" s="1" t="s">
        <v>123</v>
      </c>
      <c r="D134" s="1" t="s">
        <v>967</v>
      </c>
      <c r="E134" s="1" t="s">
        <v>823</v>
      </c>
      <c r="F134" s="1">
        <v>1171287473</v>
      </c>
      <c r="G134" s="1">
        <v>20</v>
      </c>
      <c r="H134" s="1">
        <v>20</v>
      </c>
      <c r="I134" s="1">
        <v>6759</v>
      </c>
      <c r="J134" s="1" t="s">
        <v>280</v>
      </c>
      <c r="K134" s="1" t="s">
        <v>238</v>
      </c>
      <c r="L134" s="1" t="s">
        <v>239</v>
      </c>
      <c r="M134" s="1">
        <v>630</v>
      </c>
      <c r="N134" s="1">
        <v>1062</v>
      </c>
      <c r="O134" s="1" t="s">
        <v>1423</v>
      </c>
      <c r="P134" s="1" t="s">
        <v>1424</v>
      </c>
    </row>
    <row r="135" spans="1:16" x14ac:dyDescent="0.25">
      <c r="A135" s="1">
        <v>467</v>
      </c>
      <c r="B135" s="1" t="s">
        <v>968</v>
      </c>
      <c r="C135" s="1" t="s">
        <v>103</v>
      </c>
      <c r="D135" s="1" t="s">
        <v>969</v>
      </c>
      <c r="E135" s="1" t="s">
        <v>864</v>
      </c>
      <c r="F135" s="1">
        <v>3594123975</v>
      </c>
      <c r="G135" s="1">
        <v>515</v>
      </c>
      <c r="H135" s="1">
        <v>515</v>
      </c>
      <c r="I135" s="1">
        <v>2601</v>
      </c>
      <c r="J135" s="1" t="s">
        <v>237</v>
      </c>
      <c r="K135" s="1" t="s">
        <v>238</v>
      </c>
      <c r="L135" s="1" t="s">
        <v>243</v>
      </c>
      <c r="M135" s="1">
        <v>782</v>
      </c>
      <c r="N135" s="1">
        <v>1425</v>
      </c>
      <c r="O135" s="1" t="s">
        <v>1425</v>
      </c>
      <c r="P135" s="1" t="s">
        <v>1426</v>
      </c>
    </row>
    <row r="136" spans="1:16" x14ac:dyDescent="0.25">
      <c r="A136" s="1">
        <v>642</v>
      </c>
      <c r="B136" s="1" t="s">
        <v>970</v>
      </c>
      <c r="C136" s="1" t="s">
        <v>103</v>
      </c>
      <c r="D136" s="1" t="s">
        <v>971</v>
      </c>
      <c r="E136" s="1" t="s">
        <v>163</v>
      </c>
      <c r="F136" s="1">
        <v>7051750919</v>
      </c>
      <c r="G136" s="1">
        <v>332</v>
      </c>
      <c r="H136" s="1">
        <v>332</v>
      </c>
      <c r="I136" s="1">
        <v>2656</v>
      </c>
      <c r="J136" s="1" t="s">
        <v>246</v>
      </c>
      <c r="K136" s="1" t="s">
        <v>242</v>
      </c>
      <c r="L136" s="1" t="s">
        <v>239</v>
      </c>
      <c r="M136" s="1">
        <v>45</v>
      </c>
      <c r="N136" s="1">
        <v>39</v>
      </c>
      <c r="O136" s="1" t="s">
        <v>1427</v>
      </c>
      <c r="P136" s="1" t="s">
        <v>1428</v>
      </c>
    </row>
    <row r="137" spans="1:16" x14ac:dyDescent="0.25">
      <c r="A137" s="1">
        <v>472</v>
      </c>
      <c r="B137" s="1" t="s">
        <v>972</v>
      </c>
      <c r="C137" s="1" t="s">
        <v>95</v>
      </c>
      <c r="D137" s="1" t="s">
        <v>973</v>
      </c>
      <c r="E137" s="1" t="s">
        <v>928</v>
      </c>
      <c r="F137" s="1">
        <v>6886408134</v>
      </c>
      <c r="G137" s="1">
        <v>127</v>
      </c>
      <c r="H137" s="1">
        <v>127</v>
      </c>
      <c r="I137" s="1">
        <v>9645</v>
      </c>
      <c r="J137" s="1" t="s">
        <v>246</v>
      </c>
      <c r="K137" s="1" t="s">
        <v>242</v>
      </c>
      <c r="L137" s="1" t="s">
        <v>243</v>
      </c>
      <c r="M137" s="1">
        <v>916</v>
      </c>
      <c r="N137" s="1">
        <v>1143</v>
      </c>
      <c r="O137" s="1" t="s">
        <v>1429</v>
      </c>
      <c r="P137" s="1" t="s">
        <v>1430</v>
      </c>
    </row>
    <row r="138" spans="1:16" x14ac:dyDescent="0.25">
      <c r="A138" s="1">
        <v>700</v>
      </c>
      <c r="B138" s="1" t="s">
        <v>974</v>
      </c>
      <c r="C138" s="1" t="s">
        <v>114</v>
      </c>
      <c r="D138" s="1" t="s">
        <v>975</v>
      </c>
      <c r="E138" s="1" t="s">
        <v>840</v>
      </c>
      <c r="F138" s="1">
        <v>7077868681</v>
      </c>
      <c r="G138" s="1">
        <v>958</v>
      </c>
      <c r="H138" s="1">
        <v>958</v>
      </c>
      <c r="I138" s="1">
        <v>584</v>
      </c>
      <c r="J138" s="1" t="s">
        <v>264</v>
      </c>
      <c r="K138" s="1" t="s">
        <v>242</v>
      </c>
      <c r="L138" s="1" t="s">
        <v>243</v>
      </c>
      <c r="M138" s="1">
        <v>274</v>
      </c>
      <c r="N138" s="1">
        <v>669</v>
      </c>
      <c r="O138" s="1" t="s">
        <v>1431</v>
      </c>
      <c r="P138" s="1" t="s">
        <v>1432</v>
      </c>
    </row>
    <row r="139" spans="1:16" x14ac:dyDescent="0.25">
      <c r="A139" s="1">
        <v>305</v>
      </c>
      <c r="B139" s="1" t="s">
        <v>63</v>
      </c>
      <c r="C139" s="1" t="s">
        <v>167</v>
      </c>
      <c r="D139" s="1" t="s">
        <v>976</v>
      </c>
      <c r="E139" s="1" t="s">
        <v>101</v>
      </c>
      <c r="F139" s="1">
        <v>4425132485</v>
      </c>
      <c r="G139" s="1">
        <v>42</v>
      </c>
      <c r="H139" s="1">
        <v>42</v>
      </c>
      <c r="I139" s="1">
        <v>2121</v>
      </c>
      <c r="J139" s="1" t="s">
        <v>1245</v>
      </c>
      <c r="K139" s="1" t="s">
        <v>238</v>
      </c>
      <c r="L139" s="1" t="s">
        <v>239</v>
      </c>
      <c r="M139" s="1">
        <v>987</v>
      </c>
      <c r="N139" s="1">
        <v>1134</v>
      </c>
      <c r="O139" s="1" t="s">
        <v>1433</v>
      </c>
      <c r="P139" s="1" t="s">
        <v>1434</v>
      </c>
    </row>
    <row r="140" spans="1:16" x14ac:dyDescent="0.25">
      <c r="A140" s="1">
        <v>676</v>
      </c>
      <c r="B140" s="1" t="s">
        <v>977</v>
      </c>
      <c r="C140" s="1" t="s">
        <v>107</v>
      </c>
      <c r="D140" s="1" t="s">
        <v>978</v>
      </c>
      <c r="E140" s="1" t="s">
        <v>979</v>
      </c>
      <c r="F140" s="1">
        <v>3975638935</v>
      </c>
      <c r="G140" s="1">
        <v>977</v>
      </c>
      <c r="H140" s="1">
        <v>977</v>
      </c>
      <c r="I140" s="1">
        <v>2142</v>
      </c>
      <c r="J140" s="1" t="s">
        <v>1245</v>
      </c>
      <c r="K140" s="1" t="s">
        <v>242</v>
      </c>
      <c r="L140" s="1" t="s">
        <v>239</v>
      </c>
      <c r="M140" s="1">
        <v>434</v>
      </c>
      <c r="N140" s="1">
        <v>558</v>
      </c>
      <c r="O140" s="1" t="s">
        <v>1435</v>
      </c>
      <c r="P140" s="1" t="s">
        <v>286</v>
      </c>
    </row>
    <row r="141" spans="1:16" x14ac:dyDescent="0.25">
      <c r="A141" s="1">
        <v>602</v>
      </c>
      <c r="B141" s="1" t="s">
        <v>980</v>
      </c>
      <c r="C141" s="1" t="s">
        <v>791</v>
      </c>
      <c r="D141" s="1" t="s">
        <v>981</v>
      </c>
      <c r="E141" s="1" t="s">
        <v>837</v>
      </c>
      <c r="F141" s="1">
        <v>8049380718</v>
      </c>
      <c r="G141" s="1">
        <v>460</v>
      </c>
      <c r="H141" s="1">
        <v>460</v>
      </c>
      <c r="I141" s="1">
        <v>2396</v>
      </c>
      <c r="J141" s="1" t="s">
        <v>252</v>
      </c>
      <c r="K141" s="1" t="s">
        <v>242</v>
      </c>
      <c r="L141" s="1" t="s">
        <v>243</v>
      </c>
      <c r="M141" s="1">
        <v>897</v>
      </c>
      <c r="N141" s="1">
        <v>1313</v>
      </c>
      <c r="O141" s="1" t="s">
        <v>704</v>
      </c>
      <c r="P141" s="1" t="s">
        <v>1309</v>
      </c>
    </row>
    <row r="142" spans="1:16" x14ac:dyDescent="0.25">
      <c r="A142" s="1">
        <v>175</v>
      </c>
      <c r="B142" s="1" t="s">
        <v>982</v>
      </c>
      <c r="C142" s="1" t="s">
        <v>123</v>
      </c>
      <c r="D142" s="1" t="s">
        <v>983</v>
      </c>
      <c r="E142" s="1" t="s">
        <v>148</v>
      </c>
      <c r="F142" s="1">
        <v>6417574125</v>
      </c>
      <c r="G142" s="1">
        <v>659</v>
      </c>
      <c r="H142" s="1">
        <v>659</v>
      </c>
      <c r="I142" s="1">
        <v>8747</v>
      </c>
      <c r="J142" s="1" t="s">
        <v>267</v>
      </c>
      <c r="K142" s="1" t="s">
        <v>242</v>
      </c>
      <c r="L142" s="1" t="s">
        <v>239</v>
      </c>
      <c r="M142" s="1">
        <v>442</v>
      </c>
      <c r="N142" s="1">
        <v>595</v>
      </c>
      <c r="O142" s="1" t="s">
        <v>1436</v>
      </c>
      <c r="P142" s="1" t="s">
        <v>1437</v>
      </c>
    </row>
    <row r="143" spans="1:16" x14ac:dyDescent="0.25">
      <c r="A143" s="1">
        <v>679</v>
      </c>
      <c r="B143" s="1" t="s">
        <v>665</v>
      </c>
      <c r="C143" s="1" t="s">
        <v>174</v>
      </c>
      <c r="D143" s="1" t="s">
        <v>822</v>
      </c>
      <c r="E143" s="1" t="s">
        <v>90</v>
      </c>
      <c r="F143" s="1">
        <v>2458047806</v>
      </c>
      <c r="G143" s="1">
        <v>197</v>
      </c>
      <c r="H143" s="1">
        <v>197</v>
      </c>
      <c r="I143" s="1">
        <v>4142</v>
      </c>
      <c r="J143" s="1" t="s">
        <v>255</v>
      </c>
      <c r="K143" s="1" t="s">
        <v>238</v>
      </c>
      <c r="L143" s="1" t="s">
        <v>243</v>
      </c>
      <c r="M143" s="1">
        <v>98</v>
      </c>
      <c r="N143" s="1">
        <v>360</v>
      </c>
      <c r="O143" s="1" t="s">
        <v>1438</v>
      </c>
      <c r="P143" s="1" t="s">
        <v>1439</v>
      </c>
    </row>
    <row r="144" spans="1:16" x14ac:dyDescent="0.25">
      <c r="A144" s="1">
        <v>412</v>
      </c>
      <c r="B144" s="1" t="s">
        <v>816</v>
      </c>
      <c r="C144" s="1" t="s">
        <v>103</v>
      </c>
      <c r="D144" s="1" t="s">
        <v>984</v>
      </c>
      <c r="E144" s="1" t="s">
        <v>93</v>
      </c>
      <c r="F144" s="1">
        <v>4345935028</v>
      </c>
      <c r="G144" s="1">
        <v>540</v>
      </c>
      <c r="H144" s="1">
        <v>540</v>
      </c>
      <c r="I144" s="1">
        <v>9770</v>
      </c>
      <c r="J144" s="1" t="s">
        <v>246</v>
      </c>
      <c r="K144" s="1" t="s">
        <v>242</v>
      </c>
      <c r="L144" s="1" t="s">
        <v>243</v>
      </c>
      <c r="M144" s="1">
        <v>431</v>
      </c>
      <c r="N144" s="1">
        <v>934</v>
      </c>
      <c r="O144" s="1" t="s">
        <v>1440</v>
      </c>
      <c r="P144" s="1" t="s">
        <v>159</v>
      </c>
    </row>
    <row r="145" spans="1:16" x14ac:dyDescent="0.25">
      <c r="A145" s="1">
        <v>486</v>
      </c>
      <c r="B145" s="1" t="s">
        <v>985</v>
      </c>
      <c r="C145" s="1" t="s">
        <v>174</v>
      </c>
      <c r="D145" s="1" t="s">
        <v>986</v>
      </c>
      <c r="E145" s="1" t="s">
        <v>840</v>
      </c>
      <c r="F145" s="1">
        <v>4167720507</v>
      </c>
      <c r="G145" s="1">
        <v>178</v>
      </c>
      <c r="H145" s="1">
        <v>178</v>
      </c>
      <c r="I145" s="1">
        <v>2593</v>
      </c>
      <c r="J145" s="1" t="s">
        <v>280</v>
      </c>
      <c r="K145" s="1" t="s">
        <v>242</v>
      </c>
      <c r="L145" s="1" t="s">
        <v>243</v>
      </c>
      <c r="M145" s="1">
        <v>745</v>
      </c>
      <c r="N145" s="1">
        <v>1383</v>
      </c>
      <c r="O145" s="1" t="s">
        <v>1441</v>
      </c>
      <c r="P145" s="1" t="s">
        <v>1442</v>
      </c>
    </row>
    <row r="146" spans="1:16" x14ac:dyDescent="0.25">
      <c r="A146" s="1">
        <v>899</v>
      </c>
      <c r="B146" s="1" t="s">
        <v>987</v>
      </c>
      <c r="C146" s="1" t="s">
        <v>146</v>
      </c>
      <c r="D146" s="1" t="s">
        <v>988</v>
      </c>
      <c r="E146" s="1" t="s">
        <v>163</v>
      </c>
      <c r="F146" s="1">
        <v>4565205218</v>
      </c>
      <c r="G146" s="1">
        <v>202</v>
      </c>
      <c r="H146" s="1">
        <v>202</v>
      </c>
      <c r="I146" s="1">
        <v>9807</v>
      </c>
      <c r="J146" s="1" t="s">
        <v>249</v>
      </c>
      <c r="K146" s="1" t="s">
        <v>242</v>
      </c>
      <c r="L146" s="1" t="s">
        <v>243</v>
      </c>
      <c r="M146" s="1">
        <v>871</v>
      </c>
      <c r="N146" s="1">
        <v>1274</v>
      </c>
      <c r="O146" s="1" t="s">
        <v>1437</v>
      </c>
      <c r="P146" s="1" t="s">
        <v>1255</v>
      </c>
    </row>
    <row r="147" spans="1:16" x14ac:dyDescent="0.25">
      <c r="A147" s="1">
        <v>123</v>
      </c>
      <c r="B147" s="1" t="s">
        <v>989</v>
      </c>
      <c r="C147" s="1" t="s">
        <v>123</v>
      </c>
      <c r="D147" s="1" t="s">
        <v>403</v>
      </c>
      <c r="E147" s="1" t="s">
        <v>101</v>
      </c>
      <c r="F147" s="1">
        <v>1029848581</v>
      </c>
      <c r="G147" s="1">
        <v>632</v>
      </c>
      <c r="H147" s="1">
        <v>632</v>
      </c>
      <c r="I147" s="1">
        <v>2525</v>
      </c>
      <c r="J147" s="1" t="s">
        <v>261</v>
      </c>
      <c r="K147" s="1" t="s">
        <v>238</v>
      </c>
      <c r="L147" s="1" t="s">
        <v>239</v>
      </c>
      <c r="M147" s="1">
        <v>67</v>
      </c>
      <c r="N147" s="1">
        <v>193</v>
      </c>
      <c r="O147" s="1" t="s">
        <v>342</v>
      </c>
      <c r="P147" s="1" t="s">
        <v>1443</v>
      </c>
    </row>
    <row r="148" spans="1:16" x14ac:dyDescent="0.25">
      <c r="A148" s="1">
        <v>180</v>
      </c>
      <c r="B148" s="1" t="s">
        <v>781</v>
      </c>
      <c r="C148" s="1" t="s">
        <v>123</v>
      </c>
      <c r="D148" s="1" t="s">
        <v>990</v>
      </c>
      <c r="E148" s="1" t="s">
        <v>840</v>
      </c>
      <c r="F148" s="1">
        <v>6076587686</v>
      </c>
      <c r="G148" s="1">
        <v>25</v>
      </c>
      <c r="H148" s="1">
        <v>25</v>
      </c>
      <c r="I148" s="1">
        <v>1724</v>
      </c>
      <c r="J148" s="1" t="s">
        <v>249</v>
      </c>
      <c r="K148" s="1" t="s">
        <v>238</v>
      </c>
      <c r="L148" s="1" t="s">
        <v>243</v>
      </c>
      <c r="M148" s="1">
        <v>431</v>
      </c>
      <c r="N148" s="1">
        <v>702</v>
      </c>
      <c r="O148" s="1" t="s">
        <v>1444</v>
      </c>
      <c r="P148" s="1" t="s">
        <v>1445</v>
      </c>
    </row>
    <row r="149" spans="1:16" x14ac:dyDescent="0.25">
      <c r="A149" s="1">
        <v>433</v>
      </c>
      <c r="B149" s="1" t="s">
        <v>781</v>
      </c>
      <c r="C149" s="1" t="s">
        <v>95</v>
      </c>
      <c r="D149" s="1" t="s">
        <v>991</v>
      </c>
      <c r="E149" s="1" t="s">
        <v>992</v>
      </c>
      <c r="F149" s="1">
        <v>4382867697</v>
      </c>
      <c r="G149" s="1">
        <v>990</v>
      </c>
      <c r="H149" s="1">
        <v>990</v>
      </c>
      <c r="I149" s="1">
        <v>7146</v>
      </c>
      <c r="J149" s="1" t="s">
        <v>280</v>
      </c>
      <c r="K149" s="1" t="s">
        <v>242</v>
      </c>
      <c r="L149" s="1" t="s">
        <v>239</v>
      </c>
      <c r="M149" s="1">
        <v>178</v>
      </c>
      <c r="N149" s="1">
        <v>646</v>
      </c>
      <c r="O149" s="1" t="s">
        <v>1446</v>
      </c>
      <c r="P149" s="1" t="s">
        <v>1447</v>
      </c>
    </row>
    <row r="150" spans="1:16" x14ac:dyDescent="0.25">
      <c r="A150" s="1">
        <v>244</v>
      </c>
      <c r="B150" s="1" t="s">
        <v>993</v>
      </c>
      <c r="C150" s="1" t="s">
        <v>95</v>
      </c>
      <c r="D150" s="1" t="s">
        <v>994</v>
      </c>
      <c r="E150" s="1" t="s">
        <v>864</v>
      </c>
      <c r="F150" s="1">
        <v>8529787345</v>
      </c>
      <c r="G150" s="1">
        <v>913</v>
      </c>
      <c r="H150" s="1">
        <v>913</v>
      </c>
      <c r="I150" s="1">
        <v>563</v>
      </c>
      <c r="J150" s="1" t="s">
        <v>249</v>
      </c>
      <c r="K150" s="1" t="s">
        <v>238</v>
      </c>
      <c r="L150" s="1" t="s">
        <v>243</v>
      </c>
      <c r="M150" s="1">
        <v>180</v>
      </c>
      <c r="N150" s="1">
        <v>755</v>
      </c>
      <c r="O150" s="1" t="s">
        <v>1448</v>
      </c>
      <c r="P150" s="1" t="s">
        <v>1449</v>
      </c>
    </row>
    <row r="151" spans="1:16" x14ac:dyDescent="0.25">
      <c r="A151" s="1">
        <v>147</v>
      </c>
      <c r="B151" s="1" t="s">
        <v>404</v>
      </c>
      <c r="C151" s="1" t="s">
        <v>141</v>
      </c>
      <c r="D151" s="1" t="s">
        <v>995</v>
      </c>
      <c r="E151" s="1" t="s">
        <v>160</v>
      </c>
      <c r="F151" s="1">
        <v>2933328030</v>
      </c>
      <c r="G151" s="1">
        <v>371</v>
      </c>
      <c r="H151" s="1">
        <v>371</v>
      </c>
      <c r="I151" s="1">
        <v>7771</v>
      </c>
      <c r="J151" s="1" t="s">
        <v>1245</v>
      </c>
      <c r="K151" s="1" t="s">
        <v>238</v>
      </c>
      <c r="L151" s="1" t="s">
        <v>243</v>
      </c>
      <c r="M151" s="1">
        <v>280</v>
      </c>
      <c r="N151" s="1">
        <v>990</v>
      </c>
      <c r="O151" s="1" t="s">
        <v>920</v>
      </c>
      <c r="P151" s="1" t="s">
        <v>1450</v>
      </c>
    </row>
    <row r="152" spans="1:16" x14ac:dyDescent="0.25">
      <c r="A152" s="1">
        <v>634</v>
      </c>
      <c r="B152" s="1" t="s">
        <v>186</v>
      </c>
      <c r="C152" s="1" t="s">
        <v>103</v>
      </c>
      <c r="D152" s="1" t="s">
        <v>996</v>
      </c>
      <c r="E152" s="1" t="s">
        <v>153</v>
      </c>
      <c r="F152" s="1">
        <v>1549574380</v>
      </c>
      <c r="G152" s="1">
        <v>514</v>
      </c>
      <c r="H152" s="1">
        <v>514</v>
      </c>
      <c r="I152" s="1">
        <v>4789</v>
      </c>
      <c r="J152" s="1" t="s">
        <v>264</v>
      </c>
      <c r="K152" s="1" t="s">
        <v>238</v>
      </c>
      <c r="L152" s="1" t="s">
        <v>243</v>
      </c>
      <c r="M152" s="1">
        <v>263</v>
      </c>
      <c r="N152" s="1">
        <v>965</v>
      </c>
      <c r="O152" s="1" t="s">
        <v>1451</v>
      </c>
      <c r="P152" s="1" t="s">
        <v>89</v>
      </c>
    </row>
    <row r="153" spans="1:16" x14ac:dyDescent="0.25">
      <c r="A153" s="1">
        <v>999</v>
      </c>
      <c r="B153" s="1" t="s">
        <v>997</v>
      </c>
      <c r="C153" s="1" t="s">
        <v>137</v>
      </c>
      <c r="D153" s="1" t="s">
        <v>957</v>
      </c>
      <c r="E153" s="1" t="s">
        <v>936</v>
      </c>
      <c r="F153" s="1">
        <v>5348595059</v>
      </c>
      <c r="G153" s="1">
        <v>707</v>
      </c>
      <c r="H153" s="1">
        <v>707</v>
      </c>
      <c r="I153" s="1">
        <v>3221</v>
      </c>
      <c r="J153" s="1" t="s">
        <v>267</v>
      </c>
      <c r="K153" s="1" t="s">
        <v>238</v>
      </c>
      <c r="L153" s="1" t="s">
        <v>239</v>
      </c>
      <c r="M153" s="1">
        <v>187</v>
      </c>
      <c r="N153" s="1">
        <v>931</v>
      </c>
      <c r="O153" s="1" t="s">
        <v>1452</v>
      </c>
      <c r="P153" s="1" t="s">
        <v>1453</v>
      </c>
    </row>
    <row r="154" spans="1:16" x14ac:dyDescent="0.25">
      <c r="A154" s="1">
        <v>477</v>
      </c>
      <c r="B154" s="1" t="s">
        <v>998</v>
      </c>
      <c r="C154" s="1" t="s">
        <v>137</v>
      </c>
      <c r="D154" s="1" t="s">
        <v>999</v>
      </c>
      <c r="E154" s="1" t="s">
        <v>928</v>
      </c>
      <c r="F154" s="1">
        <v>8326159645</v>
      </c>
      <c r="G154" s="1">
        <v>473</v>
      </c>
      <c r="H154" s="1">
        <v>473</v>
      </c>
      <c r="I154" s="1">
        <v>5197</v>
      </c>
      <c r="J154" s="1" t="s">
        <v>1245</v>
      </c>
      <c r="K154" s="1" t="s">
        <v>242</v>
      </c>
      <c r="L154" s="1" t="s">
        <v>239</v>
      </c>
      <c r="M154" s="1">
        <v>94</v>
      </c>
      <c r="N154" s="1">
        <v>361</v>
      </c>
      <c r="O154" s="1" t="s">
        <v>1454</v>
      </c>
      <c r="P154" s="1" t="s">
        <v>1455</v>
      </c>
    </row>
    <row r="155" spans="1:16" x14ac:dyDescent="0.25">
      <c r="A155" s="1">
        <v>746</v>
      </c>
      <c r="B155" s="1" t="s">
        <v>369</v>
      </c>
      <c r="C155" s="1" t="s">
        <v>184</v>
      </c>
      <c r="D155" s="1" t="s">
        <v>1000</v>
      </c>
      <c r="E155" s="1" t="s">
        <v>864</v>
      </c>
      <c r="F155" s="1">
        <v>4303568430</v>
      </c>
      <c r="G155" s="1">
        <v>847</v>
      </c>
      <c r="H155" s="1">
        <v>847</v>
      </c>
      <c r="I155" s="1">
        <v>8183</v>
      </c>
      <c r="J155" s="1" t="s">
        <v>258</v>
      </c>
      <c r="K155" s="1" t="s">
        <v>242</v>
      </c>
      <c r="L155" s="1" t="s">
        <v>243</v>
      </c>
      <c r="M155" s="1">
        <v>906</v>
      </c>
      <c r="N155" s="1">
        <v>1297</v>
      </c>
      <c r="O155" s="1" t="s">
        <v>1456</v>
      </c>
      <c r="P155" s="1" t="s">
        <v>1457</v>
      </c>
    </row>
    <row r="156" spans="1:16" x14ac:dyDescent="0.25">
      <c r="A156" s="1">
        <v>287</v>
      </c>
      <c r="B156" s="1" t="s">
        <v>1001</v>
      </c>
      <c r="C156" s="1" t="s">
        <v>174</v>
      </c>
      <c r="D156" s="1" t="s">
        <v>1002</v>
      </c>
      <c r="E156" s="1" t="s">
        <v>1003</v>
      </c>
      <c r="F156" s="1">
        <v>4386754323</v>
      </c>
      <c r="G156" s="1">
        <v>815</v>
      </c>
      <c r="H156" s="1">
        <v>815</v>
      </c>
      <c r="I156" s="1">
        <v>1126</v>
      </c>
      <c r="J156" s="1" t="s">
        <v>237</v>
      </c>
      <c r="K156" s="1" t="s">
        <v>242</v>
      </c>
      <c r="L156" s="1" t="s">
        <v>239</v>
      </c>
      <c r="M156" s="1">
        <v>71</v>
      </c>
      <c r="N156" s="1">
        <v>130</v>
      </c>
      <c r="O156" s="1" t="s">
        <v>1458</v>
      </c>
      <c r="P156" s="1" t="s">
        <v>1459</v>
      </c>
    </row>
    <row r="157" spans="1:16" x14ac:dyDescent="0.25">
      <c r="A157" s="1">
        <v>310</v>
      </c>
      <c r="B157" s="1" t="s">
        <v>1004</v>
      </c>
      <c r="C157" s="1" t="s">
        <v>862</v>
      </c>
      <c r="D157" s="1" t="s">
        <v>1005</v>
      </c>
      <c r="E157" s="1" t="s">
        <v>148</v>
      </c>
      <c r="F157" s="1">
        <v>8824594477</v>
      </c>
      <c r="G157" s="1">
        <v>928</v>
      </c>
      <c r="H157" s="1">
        <v>928</v>
      </c>
      <c r="I157" s="1">
        <v>4899</v>
      </c>
      <c r="J157" s="1" t="s">
        <v>264</v>
      </c>
      <c r="K157" s="1" t="s">
        <v>242</v>
      </c>
      <c r="L157" s="1" t="s">
        <v>243</v>
      </c>
      <c r="M157" s="1">
        <v>253</v>
      </c>
      <c r="N157" s="1">
        <v>904</v>
      </c>
      <c r="O157" s="1" t="s">
        <v>822</v>
      </c>
      <c r="P157" s="1" t="s">
        <v>822</v>
      </c>
    </row>
    <row r="158" spans="1:16" x14ac:dyDescent="0.25">
      <c r="A158" s="1">
        <v>889</v>
      </c>
      <c r="B158" s="1" t="s">
        <v>1006</v>
      </c>
      <c r="C158" s="1" t="s">
        <v>95</v>
      </c>
      <c r="D158" s="1" t="s">
        <v>1007</v>
      </c>
      <c r="E158" s="1" t="s">
        <v>156</v>
      </c>
      <c r="F158" s="1">
        <v>1096489886</v>
      </c>
      <c r="G158" s="1">
        <v>210</v>
      </c>
      <c r="H158" s="1">
        <v>210</v>
      </c>
      <c r="I158" s="1">
        <v>4732</v>
      </c>
      <c r="J158" s="1" t="s">
        <v>249</v>
      </c>
      <c r="K158" s="1" t="s">
        <v>242</v>
      </c>
      <c r="L158" s="1" t="s">
        <v>243</v>
      </c>
      <c r="M158" s="1">
        <v>591</v>
      </c>
      <c r="N158" s="1">
        <v>1433</v>
      </c>
      <c r="O158" s="1" t="s">
        <v>1460</v>
      </c>
      <c r="P158" s="1" t="s">
        <v>162</v>
      </c>
    </row>
    <row r="159" spans="1:16" x14ac:dyDescent="0.25">
      <c r="A159" s="1">
        <v>512</v>
      </c>
      <c r="B159" s="1" t="s">
        <v>1008</v>
      </c>
      <c r="C159" s="1" t="s">
        <v>180</v>
      </c>
      <c r="D159" s="1" t="s">
        <v>1009</v>
      </c>
      <c r="E159" s="1" t="s">
        <v>105</v>
      </c>
      <c r="F159" s="1">
        <v>3305516916</v>
      </c>
      <c r="G159" s="1">
        <v>793</v>
      </c>
      <c r="H159" s="1">
        <v>793</v>
      </c>
      <c r="I159" s="1">
        <v>4103</v>
      </c>
      <c r="J159" s="1" t="s">
        <v>267</v>
      </c>
      <c r="K159" s="1" t="s">
        <v>238</v>
      </c>
      <c r="L159" s="1" t="s">
        <v>239</v>
      </c>
      <c r="M159" s="1">
        <v>399</v>
      </c>
      <c r="N159" s="1">
        <v>835</v>
      </c>
      <c r="O159" s="1" t="s">
        <v>479</v>
      </c>
      <c r="P159" s="1" t="s">
        <v>400</v>
      </c>
    </row>
    <row r="160" spans="1:16" x14ac:dyDescent="0.25">
      <c r="A160" s="1">
        <v>693</v>
      </c>
      <c r="B160" s="1" t="s">
        <v>1010</v>
      </c>
      <c r="C160" s="1" t="s">
        <v>99</v>
      </c>
      <c r="D160" s="1" t="s">
        <v>1011</v>
      </c>
      <c r="E160" s="1" t="s">
        <v>859</v>
      </c>
      <c r="F160" s="1">
        <v>6982317596</v>
      </c>
      <c r="G160" s="1">
        <v>872</v>
      </c>
      <c r="H160" s="1">
        <v>872</v>
      </c>
      <c r="I160" s="1">
        <v>7861</v>
      </c>
      <c r="J160" s="1" t="s">
        <v>267</v>
      </c>
      <c r="K160" s="1" t="s">
        <v>242</v>
      </c>
      <c r="L160" s="1" t="s">
        <v>243</v>
      </c>
      <c r="M160" s="1">
        <v>91</v>
      </c>
      <c r="N160" s="1">
        <v>242</v>
      </c>
      <c r="O160" s="1" t="s">
        <v>1461</v>
      </c>
      <c r="P160" s="1" t="s">
        <v>1335</v>
      </c>
    </row>
    <row r="161" spans="1:16" x14ac:dyDescent="0.25">
      <c r="A161" s="1">
        <v>670</v>
      </c>
      <c r="B161" s="1" t="s">
        <v>726</v>
      </c>
      <c r="C161" s="1" t="s">
        <v>123</v>
      </c>
      <c r="D161" s="1" t="s">
        <v>1012</v>
      </c>
      <c r="E161" s="1" t="s">
        <v>828</v>
      </c>
      <c r="F161" s="1">
        <v>6215794970</v>
      </c>
      <c r="G161" s="1">
        <v>298</v>
      </c>
      <c r="H161" s="1">
        <v>298</v>
      </c>
      <c r="I161" s="1">
        <v>7764</v>
      </c>
      <c r="J161" s="1" t="s">
        <v>264</v>
      </c>
      <c r="K161" s="1" t="s">
        <v>242</v>
      </c>
      <c r="L161" s="1" t="s">
        <v>239</v>
      </c>
      <c r="M161" s="1">
        <v>717</v>
      </c>
      <c r="N161" s="1">
        <v>1297</v>
      </c>
      <c r="O161" s="1" t="s">
        <v>1462</v>
      </c>
      <c r="P161" s="1" t="s">
        <v>1463</v>
      </c>
    </row>
    <row r="162" spans="1:16" x14ac:dyDescent="0.25">
      <c r="A162" s="1">
        <v>238</v>
      </c>
      <c r="B162" s="1" t="s">
        <v>1013</v>
      </c>
      <c r="C162" s="1" t="s">
        <v>107</v>
      </c>
      <c r="D162" s="1" t="s">
        <v>1014</v>
      </c>
      <c r="E162" s="1" t="s">
        <v>105</v>
      </c>
      <c r="F162" s="1">
        <v>2452732341</v>
      </c>
      <c r="G162" s="1">
        <v>941</v>
      </c>
      <c r="H162" s="1">
        <v>941</v>
      </c>
      <c r="I162" s="1">
        <v>5345</v>
      </c>
      <c r="J162" s="1" t="s">
        <v>255</v>
      </c>
      <c r="K162" s="1" t="s">
        <v>242</v>
      </c>
      <c r="L162" s="1" t="s">
        <v>239</v>
      </c>
      <c r="M162" s="1">
        <v>735</v>
      </c>
      <c r="N162" s="1">
        <v>1181</v>
      </c>
      <c r="O162" s="1" t="s">
        <v>1464</v>
      </c>
      <c r="P162" s="1" t="s">
        <v>1465</v>
      </c>
    </row>
    <row r="163" spans="1:16" x14ac:dyDescent="0.25">
      <c r="A163" s="1">
        <v>400</v>
      </c>
      <c r="B163" s="1" t="s">
        <v>1015</v>
      </c>
      <c r="C163" s="1" t="s">
        <v>107</v>
      </c>
      <c r="D163" s="1" t="s">
        <v>1016</v>
      </c>
      <c r="E163" s="1" t="s">
        <v>1017</v>
      </c>
      <c r="F163" s="1">
        <v>1402030924</v>
      </c>
      <c r="G163" s="1">
        <v>731</v>
      </c>
      <c r="H163" s="1">
        <v>731</v>
      </c>
      <c r="I163" s="1">
        <v>6191</v>
      </c>
      <c r="J163" s="1" t="s">
        <v>264</v>
      </c>
      <c r="K163" s="1" t="s">
        <v>238</v>
      </c>
      <c r="L163" s="1" t="s">
        <v>243</v>
      </c>
      <c r="M163" s="1">
        <v>970</v>
      </c>
      <c r="N163" s="1">
        <v>1242</v>
      </c>
      <c r="O163" s="1" t="s">
        <v>1466</v>
      </c>
      <c r="P163" s="1" t="s">
        <v>1467</v>
      </c>
    </row>
    <row r="164" spans="1:16" x14ac:dyDescent="0.25">
      <c r="A164" s="1">
        <v>398</v>
      </c>
      <c r="B164" s="1" t="s">
        <v>1018</v>
      </c>
      <c r="C164" s="1" t="s">
        <v>833</v>
      </c>
      <c r="D164" s="1" t="s">
        <v>1019</v>
      </c>
      <c r="E164" s="1" t="s">
        <v>101</v>
      </c>
      <c r="F164" s="1">
        <v>1812999737</v>
      </c>
      <c r="G164" s="1">
        <v>500</v>
      </c>
      <c r="H164" s="1">
        <v>500</v>
      </c>
      <c r="I164" s="1">
        <v>310</v>
      </c>
      <c r="J164" s="1" t="s">
        <v>1245</v>
      </c>
      <c r="K164" s="1" t="s">
        <v>238</v>
      </c>
      <c r="L164" s="1" t="s">
        <v>239</v>
      </c>
      <c r="M164" s="1">
        <v>80</v>
      </c>
      <c r="N164" s="1">
        <v>236</v>
      </c>
      <c r="O164" s="1" t="s">
        <v>1468</v>
      </c>
      <c r="P164" s="1" t="s">
        <v>1469</v>
      </c>
    </row>
    <row r="165" spans="1:16" x14ac:dyDescent="0.25">
      <c r="A165" s="1">
        <v>955</v>
      </c>
      <c r="B165" s="1" t="s">
        <v>566</v>
      </c>
      <c r="C165" s="1" t="s">
        <v>174</v>
      </c>
      <c r="D165" s="1" t="s">
        <v>1020</v>
      </c>
      <c r="E165" s="1" t="s">
        <v>864</v>
      </c>
      <c r="F165" s="1">
        <v>6234964560</v>
      </c>
      <c r="G165" s="1">
        <v>142</v>
      </c>
      <c r="H165" s="1">
        <v>142</v>
      </c>
      <c r="I165" s="1">
        <v>3095</v>
      </c>
      <c r="J165" s="1" t="s">
        <v>1245</v>
      </c>
      <c r="K165" s="1" t="s">
        <v>238</v>
      </c>
      <c r="L165" s="1" t="s">
        <v>243</v>
      </c>
      <c r="M165" s="1">
        <v>550</v>
      </c>
      <c r="N165" s="1">
        <v>1171</v>
      </c>
      <c r="O165" s="1" t="s">
        <v>1463</v>
      </c>
      <c r="P165" s="1" t="s">
        <v>1470</v>
      </c>
    </row>
    <row r="166" spans="1:16" x14ac:dyDescent="0.25">
      <c r="A166" s="1">
        <v>193</v>
      </c>
      <c r="B166" s="1" t="s">
        <v>1021</v>
      </c>
      <c r="C166" s="1" t="s">
        <v>95</v>
      </c>
      <c r="D166" s="1" t="s">
        <v>1022</v>
      </c>
      <c r="E166" s="1" t="s">
        <v>163</v>
      </c>
      <c r="F166" s="1">
        <v>2906446799</v>
      </c>
      <c r="G166" s="1">
        <v>787</v>
      </c>
      <c r="H166" s="1">
        <v>787</v>
      </c>
      <c r="I166" s="1">
        <v>2159</v>
      </c>
      <c r="J166" s="1" t="s">
        <v>1245</v>
      </c>
      <c r="K166" s="1" t="s">
        <v>242</v>
      </c>
      <c r="L166" s="1" t="s">
        <v>243</v>
      </c>
      <c r="M166" s="1">
        <v>187</v>
      </c>
      <c r="N166" s="1">
        <v>864</v>
      </c>
      <c r="O166" s="1" t="s">
        <v>350</v>
      </c>
      <c r="P166" s="1" t="s">
        <v>1415</v>
      </c>
    </row>
    <row r="167" spans="1:16" x14ac:dyDescent="0.25">
      <c r="A167" s="1">
        <v>33</v>
      </c>
      <c r="B167" s="1" t="s">
        <v>710</v>
      </c>
      <c r="C167" s="1" t="s">
        <v>184</v>
      </c>
      <c r="D167" s="1" t="s">
        <v>1023</v>
      </c>
      <c r="E167" s="1" t="s">
        <v>90</v>
      </c>
      <c r="F167" s="1">
        <v>6522949251</v>
      </c>
      <c r="G167" s="1">
        <v>749</v>
      </c>
      <c r="H167" s="1">
        <v>749</v>
      </c>
      <c r="I167" s="1">
        <v>3569</v>
      </c>
      <c r="J167" s="1" t="s">
        <v>267</v>
      </c>
      <c r="K167" s="1" t="s">
        <v>242</v>
      </c>
      <c r="L167" s="1" t="s">
        <v>243</v>
      </c>
      <c r="M167" s="1">
        <v>262</v>
      </c>
      <c r="N167" s="1">
        <v>875</v>
      </c>
      <c r="O167" s="1" t="s">
        <v>1471</v>
      </c>
      <c r="P167" s="1" t="s">
        <v>538</v>
      </c>
    </row>
    <row r="168" spans="1:16" x14ac:dyDescent="0.25">
      <c r="A168" s="1">
        <v>786</v>
      </c>
      <c r="B168" s="1" t="s">
        <v>989</v>
      </c>
      <c r="C168" s="1" t="s">
        <v>161</v>
      </c>
      <c r="D168" s="1" t="s">
        <v>849</v>
      </c>
      <c r="E168" s="1" t="s">
        <v>93</v>
      </c>
      <c r="F168" s="1">
        <v>3669773727</v>
      </c>
      <c r="G168" s="1">
        <v>304</v>
      </c>
      <c r="H168" s="1">
        <v>304</v>
      </c>
      <c r="I168" s="1">
        <v>5958</v>
      </c>
      <c r="J168" s="1" t="s">
        <v>255</v>
      </c>
      <c r="K168" s="1" t="s">
        <v>238</v>
      </c>
      <c r="L168" s="1" t="s">
        <v>239</v>
      </c>
      <c r="M168" s="1">
        <v>540</v>
      </c>
      <c r="N168" s="1">
        <v>1172</v>
      </c>
      <c r="O168" s="1" t="s">
        <v>1472</v>
      </c>
      <c r="P168" s="1" t="s">
        <v>1473</v>
      </c>
    </row>
    <row r="169" spans="1:16" x14ac:dyDescent="0.25">
      <c r="A169" s="1">
        <v>811</v>
      </c>
      <c r="B169" s="1" t="s">
        <v>1024</v>
      </c>
      <c r="C169" s="1" t="s">
        <v>92</v>
      </c>
      <c r="D169" s="1" t="s">
        <v>1025</v>
      </c>
      <c r="E169" s="1" t="s">
        <v>125</v>
      </c>
      <c r="F169" s="1">
        <v>3993420544</v>
      </c>
      <c r="G169" s="1">
        <v>30</v>
      </c>
      <c r="H169" s="1">
        <v>30</v>
      </c>
      <c r="I169" s="1">
        <v>1275</v>
      </c>
      <c r="J169" s="1" t="s">
        <v>258</v>
      </c>
      <c r="K169" s="1" t="s">
        <v>238</v>
      </c>
      <c r="L169" s="1" t="s">
        <v>239</v>
      </c>
      <c r="M169" s="1">
        <v>581</v>
      </c>
      <c r="N169" s="1">
        <v>1422</v>
      </c>
      <c r="O169" s="1" t="s">
        <v>1474</v>
      </c>
      <c r="P169" s="1" t="s">
        <v>731</v>
      </c>
    </row>
    <row r="170" spans="1:16" x14ac:dyDescent="0.25">
      <c r="A170" s="1">
        <v>615</v>
      </c>
      <c r="B170" s="1" t="s">
        <v>1026</v>
      </c>
      <c r="C170" s="1" t="s">
        <v>174</v>
      </c>
      <c r="D170" s="1" t="s">
        <v>1027</v>
      </c>
      <c r="E170" s="1" t="s">
        <v>160</v>
      </c>
      <c r="F170" s="1">
        <v>5372626672</v>
      </c>
      <c r="G170" s="1">
        <v>477</v>
      </c>
      <c r="H170" s="1">
        <v>477</v>
      </c>
      <c r="I170" s="1">
        <v>6357</v>
      </c>
      <c r="J170" s="1" t="s">
        <v>258</v>
      </c>
      <c r="K170" s="1" t="s">
        <v>242</v>
      </c>
      <c r="L170" s="1" t="s">
        <v>239</v>
      </c>
      <c r="M170" s="1">
        <v>840</v>
      </c>
      <c r="N170" s="1">
        <v>1061</v>
      </c>
      <c r="O170" s="1" t="s">
        <v>59</v>
      </c>
      <c r="P170" s="1" t="s">
        <v>1475</v>
      </c>
    </row>
    <row r="171" spans="1:16" x14ac:dyDescent="0.25">
      <c r="A171" s="1">
        <v>18</v>
      </c>
      <c r="B171" s="1" t="s">
        <v>419</v>
      </c>
      <c r="C171" s="1" t="s">
        <v>103</v>
      </c>
      <c r="D171" s="1" t="s">
        <v>1012</v>
      </c>
      <c r="E171" s="1" t="s">
        <v>843</v>
      </c>
      <c r="F171" s="1">
        <v>8311555346</v>
      </c>
      <c r="G171" s="1">
        <v>52</v>
      </c>
      <c r="H171" s="1">
        <v>52</v>
      </c>
      <c r="I171" s="1">
        <v>4551</v>
      </c>
      <c r="J171" s="1" t="s">
        <v>264</v>
      </c>
      <c r="K171" s="1" t="s">
        <v>238</v>
      </c>
      <c r="L171" s="1" t="s">
        <v>243</v>
      </c>
      <c r="M171" s="1">
        <v>873</v>
      </c>
      <c r="N171" s="1">
        <v>1199</v>
      </c>
      <c r="O171" s="1" t="s">
        <v>1476</v>
      </c>
      <c r="P171" s="1" t="s">
        <v>1477</v>
      </c>
    </row>
    <row r="172" spans="1:16" x14ac:dyDescent="0.25">
      <c r="A172" s="1">
        <v>114</v>
      </c>
      <c r="B172" s="1" t="s">
        <v>1028</v>
      </c>
      <c r="C172" s="1" t="s">
        <v>95</v>
      </c>
      <c r="D172" s="1" t="s">
        <v>1029</v>
      </c>
      <c r="E172" s="1" t="s">
        <v>872</v>
      </c>
      <c r="F172" s="1">
        <v>7612488075</v>
      </c>
      <c r="G172" s="1">
        <v>73</v>
      </c>
      <c r="H172" s="1">
        <v>73</v>
      </c>
      <c r="I172" s="1">
        <v>4252</v>
      </c>
      <c r="J172" s="1" t="s">
        <v>249</v>
      </c>
      <c r="K172" s="1" t="s">
        <v>238</v>
      </c>
      <c r="L172" s="1" t="s">
        <v>243</v>
      </c>
      <c r="M172" s="1">
        <v>315</v>
      </c>
      <c r="N172" s="1">
        <v>937</v>
      </c>
      <c r="O172" s="1" t="s">
        <v>23</v>
      </c>
      <c r="P172" s="1" t="s">
        <v>1478</v>
      </c>
    </row>
    <row r="173" spans="1:16" x14ac:dyDescent="0.25">
      <c r="A173" s="1">
        <v>340</v>
      </c>
      <c r="B173" s="1" t="s">
        <v>485</v>
      </c>
      <c r="C173" s="1" t="s">
        <v>180</v>
      </c>
      <c r="D173" s="1" t="s">
        <v>1030</v>
      </c>
      <c r="E173" s="1" t="s">
        <v>101</v>
      </c>
      <c r="F173" s="1">
        <v>6431033790</v>
      </c>
      <c r="G173" s="1">
        <v>691</v>
      </c>
      <c r="H173" s="1">
        <v>691</v>
      </c>
      <c r="I173" s="1">
        <v>2096</v>
      </c>
      <c r="J173" s="1" t="s">
        <v>261</v>
      </c>
      <c r="K173" s="1" t="s">
        <v>238</v>
      </c>
      <c r="L173" s="1" t="s">
        <v>239</v>
      </c>
      <c r="M173" s="1">
        <v>955</v>
      </c>
      <c r="N173" s="1">
        <v>1369</v>
      </c>
      <c r="O173" s="1" t="s">
        <v>1479</v>
      </c>
      <c r="P173" s="1" t="s">
        <v>1480</v>
      </c>
    </row>
    <row r="174" spans="1:16" x14ac:dyDescent="0.25">
      <c r="A174" s="1">
        <v>649</v>
      </c>
      <c r="B174" s="1" t="s">
        <v>1031</v>
      </c>
      <c r="C174" s="1" t="s">
        <v>88</v>
      </c>
      <c r="D174" s="1" t="s">
        <v>1032</v>
      </c>
      <c r="E174" s="1" t="s">
        <v>846</v>
      </c>
      <c r="F174" s="1">
        <v>7665617991</v>
      </c>
      <c r="G174" s="1">
        <v>786</v>
      </c>
      <c r="H174" s="1">
        <v>786</v>
      </c>
      <c r="I174" s="1">
        <v>5209</v>
      </c>
      <c r="J174" s="1" t="s">
        <v>237</v>
      </c>
      <c r="K174" s="1" t="s">
        <v>242</v>
      </c>
      <c r="L174" s="1" t="s">
        <v>243</v>
      </c>
      <c r="M174" s="1">
        <v>372</v>
      </c>
      <c r="N174" s="1">
        <v>679</v>
      </c>
      <c r="O174" s="1" t="s">
        <v>1481</v>
      </c>
      <c r="P174" s="1" t="s">
        <v>1482</v>
      </c>
    </row>
    <row r="175" spans="1:16" x14ac:dyDescent="0.25">
      <c r="A175" s="1">
        <v>778</v>
      </c>
      <c r="B175" s="1" t="s">
        <v>1033</v>
      </c>
      <c r="C175" s="1" t="s">
        <v>85</v>
      </c>
      <c r="D175" s="1" t="s">
        <v>1034</v>
      </c>
      <c r="E175" s="1" t="s">
        <v>87</v>
      </c>
      <c r="F175" s="1">
        <v>4815198694</v>
      </c>
      <c r="G175" s="1">
        <v>68</v>
      </c>
      <c r="H175" s="1">
        <v>68</v>
      </c>
      <c r="I175" s="1">
        <v>9271</v>
      </c>
      <c r="J175" s="1" t="s">
        <v>1245</v>
      </c>
      <c r="K175" s="1" t="s">
        <v>238</v>
      </c>
      <c r="L175" s="1" t="s">
        <v>243</v>
      </c>
      <c r="M175" s="1">
        <v>182</v>
      </c>
      <c r="N175" s="1">
        <v>726</v>
      </c>
      <c r="O175" s="1" t="s">
        <v>285</v>
      </c>
      <c r="P175" s="1" t="s">
        <v>1483</v>
      </c>
    </row>
    <row r="176" spans="1:16" x14ac:dyDescent="0.25">
      <c r="A176" s="1">
        <v>885</v>
      </c>
      <c r="B176" s="1" t="s">
        <v>170</v>
      </c>
      <c r="C176" s="1" t="s">
        <v>127</v>
      </c>
      <c r="D176" s="1" t="s">
        <v>1035</v>
      </c>
      <c r="E176" s="1" t="s">
        <v>169</v>
      </c>
      <c r="F176" s="1">
        <v>9875605267</v>
      </c>
      <c r="G176" s="1">
        <v>630</v>
      </c>
      <c r="H176" s="1">
        <v>630</v>
      </c>
      <c r="I176" s="1">
        <v>6772</v>
      </c>
      <c r="J176" s="1" t="s">
        <v>264</v>
      </c>
      <c r="K176" s="1" t="s">
        <v>238</v>
      </c>
      <c r="L176" s="1" t="s">
        <v>239</v>
      </c>
      <c r="M176" s="1">
        <v>868</v>
      </c>
      <c r="N176" s="1">
        <v>1320</v>
      </c>
      <c r="O176" s="1" t="s">
        <v>1484</v>
      </c>
      <c r="P176" s="1" t="s">
        <v>16</v>
      </c>
    </row>
    <row r="177" spans="1:16" x14ac:dyDescent="0.25">
      <c r="A177" s="1">
        <v>69</v>
      </c>
      <c r="B177" s="1" t="s">
        <v>1036</v>
      </c>
      <c r="C177" s="1" t="s">
        <v>85</v>
      </c>
      <c r="D177" s="1" t="s">
        <v>1037</v>
      </c>
      <c r="E177" s="1" t="s">
        <v>129</v>
      </c>
      <c r="F177" s="1">
        <v>5913610613</v>
      </c>
      <c r="G177" s="1">
        <v>357</v>
      </c>
      <c r="H177" s="1">
        <v>357</v>
      </c>
      <c r="I177" s="1">
        <v>4628</v>
      </c>
      <c r="J177" s="1" t="s">
        <v>237</v>
      </c>
      <c r="K177" s="1" t="s">
        <v>242</v>
      </c>
      <c r="L177" s="1" t="s">
        <v>243</v>
      </c>
      <c r="M177" s="1">
        <v>777</v>
      </c>
      <c r="N177" s="1">
        <v>1113</v>
      </c>
      <c r="O177" s="1" t="s">
        <v>1485</v>
      </c>
      <c r="P177" s="1" t="s">
        <v>1486</v>
      </c>
    </row>
    <row r="178" spans="1:16" x14ac:dyDescent="0.25">
      <c r="A178" s="1">
        <v>288</v>
      </c>
      <c r="B178" s="1" t="s">
        <v>1038</v>
      </c>
      <c r="C178" s="1" t="s">
        <v>131</v>
      </c>
      <c r="D178" s="1" t="s">
        <v>1039</v>
      </c>
      <c r="E178" s="1" t="s">
        <v>117</v>
      </c>
      <c r="F178" s="1">
        <v>7009589164</v>
      </c>
      <c r="G178" s="1">
        <v>455</v>
      </c>
      <c r="H178" s="1">
        <v>455</v>
      </c>
      <c r="I178" s="1">
        <v>3853</v>
      </c>
      <c r="J178" s="1" t="s">
        <v>280</v>
      </c>
      <c r="K178" s="1" t="s">
        <v>242</v>
      </c>
      <c r="L178" s="1" t="s">
        <v>239</v>
      </c>
      <c r="M178" s="1">
        <v>172</v>
      </c>
      <c r="N178" s="1">
        <v>580</v>
      </c>
      <c r="O178" s="1" t="s">
        <v>1487</v>
      </c>
      <c r="P178" s="1" t="s">
        <v>687</v>
      </c>
    </row>
    <row r="179" spans="1:16" x14ac:dyDescent="0.25">
      <c r="A179" s="1">
        <v>898</v>
      </c>
      <c r="B179" s="1" t="s">
        <v>360</v>
      </c>
      <c r="C179" s="1" t="s">
        <v>137</v>
      </c>
      <c r="D179" s="1" t="s">
        <v>1040</v>
      </c>
      <c r="E179" s="1" t="s">
        <v>828</v>
      </c>
      <c r="F179" s="1">
        <v>3097734889</v>
      </c>
      <c r="G179" s="1">
        <v>947</v>
      </c>
      <c r="H179" s="1">
        <v>947</v>
      </c>
      <c r="I179" s="1">
        <v>515</v>
      </c>
      <c r="J179" s="1" t="s">
        <v>258</v>
      </c>
      <c r="K179" s="1" t="s">
        <v>242</v>
      </c>
      <c r="L179" s="1" t="s">
        <v>243</v>
      </c>
      <c r="M179" s="1">
        <v>665</v>
      </c>
      <c r="N179" s="1">
        <v>1257</v>
      </c>
      <c r="O179" s="1" t="s">
        <v>1488</v>
      </c>
      <c r="P179" s="1" t="s">
        <v>1489</v>
      </c>
    </row>
    <row r="180" spans="1:16" x14ac:dyDescent="0.25">
      <c r="A180" s="1">
        <v>473</v>
      </c>
      <c r="B180" s="1" t="s">
        <v>1041</v>
      </c>
      <c r="C180" s="1" t="s">
        <v>141</v>
      </c>
      <c r="D180" s="1" t="s">
        <v>1042</v>
      </c>
      <c r="E180" s="1" t="s">
        <v>828</v>
      </c>
      <c r="F180" s="1">
        <v>3349318383</v>
      </c>
      <c r="G180" s="1">
        <v>589</v>
      </c>
      <c r="H180" s="1">
        <v>589</v>
      </c>
      <c r="I180" s="1">
        <v>7513</v>
      </c>
      <c r="J180" s="1" t="s">
        <v>1245</v>
      </c>
      <c r="K180" s="1" t="s">
        <v>242</v>
      </c>
      <c r="L180" s="1" t="s">
        <v>243</v>
      </c>
      <c r="M180" s="1">
        <v>516</v>
      </c>
      <c r="N180" s="1">
        <v>1084</v>
      </c>
      <c r="O180" s="1" t="s">
        <v>1490</v>
      </c>
      <c r="P180" s="1" t="s">
        <v>1491</v>
      </c>
    </row>
    <row r="181" spans="1:16" x14ac:dyDescent="0.25">
      <c r="A181" s="1">
        <v>23</v>
      </c>
      <c r="B181" s="1" t="s">
        <v>1043</v>
      </c>
      <c r="C181" s="1" t="s">
        <v>119</v>
      </c>
      <c r="D181" s="1" t="s">
        <v>1044</v>
      </c>
      <c r="E181" s="1" t="s">
        <v>87</v>
      </c>
      <c r="F181" s="1">
        <v>2261795235</v>
      </c>
      <c r="G181" s="1">
        <v>863</v>
      </c>
      <c r="H181" s="1">
        <v>863</v>
      </c>
      <c r="I181" s="1">
        <v>9030</v>
      </c>
      <c r="J181" s="1" t="s">
        <v>267</v>
      </c>
      <c r="K181" s="1" t="s">
        <v>242</v>
      </c>
      <c r="L181" s="1" t="s">
        <v>239</v>
      </c>
      <c r="M181" s="1">
        <v>412</v>
      </c>
      <c r="N181" s="1">
        <v>872</v>
      </c>
      <c r="O181" s="1" t="s">
        <v>1492</v>
      </c>
      <c r="P181" s="1" t="s">
        <v>1493</v>
      </c>
    </row>
    <row r="182" spans="1:16" x14ac:dyDescent="0.25">
      <c r="A182" s="1">
        <v>505</v>
      </c>
      <c r="B182" s="1" t="s">
        <v>1045</v>
      </c>
      <c r="C182" s="1" t="s">
        <v>111</v>
      </c>
      <c r="D182" s="1" t="s">
        <v>1046</v>
      </c>
      <c r="E182" s="1" t="s">
        <v>172</v>
      </c>
      <c r="F182" s="1">
        <v>8692599127</v>
      </c>
      <c r="G182" s="1">
        <v>668</v>
      </c>
      <c r="H182" s="1">
        <v>668</v>
      </c>
      <c r="I182" s="1">
        <v>2378</v>
      </c>
      <c r="J182" s="1" t="s">
        <v>246</v>
      </c>
      <c r="K182" s="1" t="s">
        <v>238</v>
      </c>
      <c r="L182" s="1" t="s">
        <v>243</v>
      </c>
      <c r="M182" s="1">
        <v>938</v>
      </c>
      <c r="N182" s="1">
        <v>1067</v>
      </c>
      <c r="O182" s="1" t="s">
        <v>1494</v>
      </c>
      <c r="P182" s="1" t="s">
        <v>1448</v>
      </c>
    </row>
    <row r="183" spans="1:16" x14ac:dyDescent="0.25">
      <c r="A183" s="1">
        <v>401</v>
      </c>
      <c r="B183" s="1" t="s">
        <v>1047</v>
      </c>
      <c r="C183" s="1" t="s">
        <v>92</v>
      </c>
      <c r="D183" s="1" t="s">
        <v>1048</v>
      </c>
      <c r="E183" s="1" t="s">
        <v>153</v>
      </c>
      <c r="F183" s="1">
        <v>3288511772</v>
      </c>
      <c r="G183" s="1">
        <v>206</v>
      </c>
      <c r="H183" s="1">
        <v>206</v>
      </c>
      <c r="I183" s="1">
        <v>5894</v>
      </c>
      <c r="J183" s="1" t="s">
        <v>246</v>
      </c>
      <c r="K183" s="1" t="s">
        <v>242</v>
      </c>
      <c r="L183" s="1" t="s">
        <v>243</v>
      </c>
      <c r="M183" s="1">
        <v>854</v>
      </c>
      <c r="N183" s="1">
        <v>1251</v>
      </c>
      <c r="O183" s="1" t="s">
        <v>1495</v>
      </c>
      <c r="P183" s="1" t="s">
        <v>462</v>
      </c>
    </row>
    <row r="184" spans="1:16" x14ac:dyDescent="0.25">
      <c r="A184" s="1">
        <v>988</v>
      </c>
      <c r="B184" s="1" t="s">
        <v>1049</v>
      </c>
      <c r="C184" s="1" t="s">
        <v>114</v>
      </c>
      <c r="D184" s="1" t="s">
        <v>1050</v>
      </c>
      <c r="E184" s="1" t="s">
        <v>1051</v>
      </c>
      <c r="F184" s="1">
        <v>9918649402</v>
      </c>
      <c r="G184" s="1">
        <v>835</v>
      </c>
      <c r="H184" s="1">
        <v>835</v>
      </c>
      <c r="I184" s="1">
        <v>7587</v>
      </c>
      <c r="J184" s="1" t="s">
        <v>246</v>
      </c>
      <c r="K184" s="1" t="s">
        <v>242</v>
      </c>
      <c r="L184" s="1" t="s">
        <v>239</v>
      </c>
      <c r="M184" s="1">
        <v>638</v>
      </c>
      <c r="N184" s="1">
        <v>1314</v>
      </c>
      <c r="O184" s="1" t="s">
        <v>1496</v>
      </c>
      <c r="P184" s="1" t="s">
        <v>1293</v>
      </c>
    </row>
    <row r="185" spans="1:16" x14ac:dyDescent="0.25">
      <c r="A185" s="1">
        <v>493</v>
      </c>
      <c r="B185" s="1" t="s">
        <v>1052</v>
      </c>
      <c r="C185" s="1" t="s">
        <v>92</v>
      </c>
      <c r="D185" s="1" t="s">
        <v>1053</v>
      </c>
      <c r="E185" s="1" t="s">
        <v>133</v>
      </c>
      <c r="F185" s="1">
        <v>5243247634</v>
      </c>
      <c r="G185" s="1">
        <v>315</v>
      </c>
      <c r="H185" s="1">
        <v>315</v>
      </c>
      <c r="I185" s="1">
        <v>1424</v>
      </c>
      <c r="J185" s="1" t="s">
        <v>255</v>
      </c>
      <c r="K185" s="1" t="s">
        <v>238</v>
      </c>
      <c r="L185" s="1" t="s">
        <v>243</v>
      </c>
      <c r="M185" s="1">
        <v>230</v>
      </c>
      <c r="N185" s="1">
        <v>638</v>
      </c>
      <c r="O185" s="1" t="s">
        <v>1497</v>
      </c>
      <c r="P185" s="1" t="s">
        <v>1498</v>
      </c>
    </row>
    <row r="186" spans="1:16" x14ac:dyDescent="0.25">
      <c r="A186" s="1">
        <v>432</v>
      </c>
      <c r="B186" s="1" t="s">
        <v>1054</v>
      </c>
      <c r="C186" s="1" t="s">
        <v>88</v>
      </c>
      <c r="D186" s="1" t="s">
        <v>1055</v>
      </c>
      <c r="E186" s="1" t="s">
        <v>109</v>
      </c>
      <c r="F186" s="1">
        <v>1058029786</v>
      </c>
      <c r="G186" s="1">
        <v>553</v>
      </c>
      <c r="H186" s="1">
        <v>553</v>
      </c>
      <c r="I186" s="1">
        <v>5214</v>
      </c>
      <c r="J186" s="1" t="s">
        <v>1245</v>
      </c>
      <c r="K186" s="1" t="s">
        <v>238</v>
      </c>
      <c r="L186" s="1" t="s">
        <v>239</v>
      </c>
      <c r="M186" s="1">
        <v>245</v>
      </c>
      <c r="N186" s="1">
        <v>611</v>
      </c>
      <c r="O186" s="1" t="s">
        <v>1499</v>
      </c>
      <c r="P186" s="1" t="s">
        <v>1500</v>
      </c>
    </row>
    <row r="187" spans="1:16" x14ac:dyDescent="0.25">
      <c r="A187" s="1">
        <v>948</v>
      </c>
      <c r="B187" s="1" t="s">
        <v>968</v>
      </c>
      <c r="C187" s="1" t="s">
        <v>88</v>
      </c>
      <c r="D187" s="1" t="s">
        <v>1056</v>
      </c>
      <c r="E187" s="1" t="s">
        <v>864</v>
      </c>
      <c r="F187" s="1">
        <v>2276744816</v>
      </c>
      <c r="G187" s="1">
        <v>861</v>
      </c>
      <c r="H187" s="1">
        <v>861</v>
      </c>
      <c r="I187" s="1">
        <v>8249</v>
      </c>
      <c r="J187" s="1" t="s">
        <v>246</v>
      </c>
      <c r="K187" s="1" t="s">
        <v>242</v>
      </c>
      <c r="L187" s="1" t="s">
        <v>239</v>
      </c>
      <c r="M187" s="1">
        <v>916</v>
      </c>
      <c r="N187" s="1">
        <v>1255</v>
      </c>
      <c r="O187" s="1" t="s">
        <v>639</v>
      </c>
      <c r="P187" s="1" t="s">
        <v>1501</v>
      </c>
    </row>
    <row r="188" spans="1:16" x14ac:dyDescent="0.25">
      <c r="A188" s="1">
        <v>821</v>
      </c>
      <c r="B188" s="1" t="s">
        <v>1057</v>
      </c>
      <c r="C188" s="1" t="s">
        <v>131</v>
      </c>
      <c r="D188" s="1" t="s">
        <v>1058</v>
      </c>
      <c r="E188" s="1" t="s">
        <v>864</v>
      </c>
      <c r="F188" s="1">
        <v>6595878396</v>
      </c>
      <c r="G188" s="1">
        <v>279</v>
      </c>
      <c r="H188" s="1">
        <v>279</v>
      </c>
      <c r="I188" s="1">
        <v>3172</v>
      </c>
      <c r="J188" s="1" t="s">
        <v>280</v>
      </c>
      <c r="K188" s="1" t="s">
        <v>242</v>
      </c>
      <c r="L188" s="1" t="s">
        <v>239</v>
      </c>
      <c r="M188" s="1">
        <v>84</v>
      </c>
      <c r="N188" s="1">
        <v>464</v>
      </c>
      <c r="O188" s="1" t="s">
        <v>822</v>
      </c>
      <c r="P188" s="1" t="s">
        <v>1058</v>
      </c>
    </row>
    <row r="189" spans="1:16" x14ac:dyDescent="0.25">
      <c r="A189" s="1">
        <v>435</v>
      </c>
      <c r="B189" s="1" t="s">
        <v>1059</v>
      </c>
      <c r="C189" s="1" t="s">
        <v>158</v>
      </c>
      <c r="D189" s="1" t="s">
        <v>23</v>
      </c>
      <c r="E189" s="1" t="s">
        <v>93</v>
      </c>
      <c r="F189" s="1">
        <v>9703448223</v>
      </c>
      <c r="G189" s="1">
        <v>75</v>
      </c>
      <c r="H189" s="1">
        <v>75</v>
      </c>
      <c r="I189" s="1">
        <v>5489</v>
      </c>
      <c r="J189" s="1" t="s">
        <v>258</v>
      </c>
      <c r="K189" s="1" t="s">
        <v>238</v>
      </c>
      <c r="L189" s="1" t="s">
        <v>239</v>
      </c>
      <c r="M189" s="1">
        <v>869</v>
      </c>
      <c r="N189" s="1">
        <v>1317</v>
      </c>
      <c r="O189" s="1" t="s">
        <v>1422</v>
      </c>
      <c r="P189" s="1" t="s">
        <v>1502</v>
      </c>
    </row>
    <row r="190" spans="1:16" x14ac:dyDescent="0.25">
      <c r="A190" s="1">
        <v>11</v>
      </c>
      <c r="B190" s="1" t="s">
        <v>764</v>
      </c>
      <c r="C190" s="1" t="s">
        <v>146</v>
      </c>
      <c r="D190" s="1" t="s">
        <v>1060</v>
      </c>
      <c r="E190" s="1" t="s">
        <v>1061</v>
      </c>
      <c r="F190" s="1">
        <v>7945949825</v>
      </c>
      <c r="G190" s="1">
        <v>895</v>
      </c>
      <c r="H190" s="1">
        <v>895</v>
      </c>
      <c r="I190" s="1">
        <v>2037</v>
      </c>
      <c r="J190" s="1" t="s">
        <v>1245</v>
      </c>
      <c r="K190" s="1" t="s">
        <v>242</v>
      </c>
      <c r="L190" s="1" t="s">
        <v>243</v>
      </c>
      <c r="M190" s="1">
        <v>271</v>
      </c>
      <c r="N190" s="1">
        <v>704</v>
      </c>
      <c r="O190" s="1" t="s">
        <v>1503</v>
      </c>
      <c r="P190" s="1" t="s">
        <v>1504</v>
      </c>
    </row>
    <row r="191" spans="1:16" x14ac:dyDescent="0.25">
      <c r="A191" s="1">
        <v>204</v>
      </c>
      <c r="B191" s="1" t="s">
        <v>1062</v>
      </c>
      <c r="C191" s="1" t="s">
        <v>180</v>
      </c>
      <c r="D191" s="1" t="s">
        <v>23</v>
      </c>
      <c r="E191" s="1" t="s">
        <v>87</v>
      </c>
      <c r="F191" s="1">
        <v>4209429743</v>
      </c>
      <c r="G191" s="1">
        <v>866</v>
      </c>
      <c r="H191" s="1">
        <v>866</v>
      </c>
      <c r="I191" s="1">
        <v>2401</v>
      </c>
      <c r="J191" s="1" t="s">
        <v>246</v>
      </c>
      <c r="K191" s="1" t="s">
        <v>242</v>
      </c>
      <c r="L191" s="1" t="s">
        <v>239</v>
      </c>
      <c r="M191" s="1">
        <v>691</v>
      </c>
      <c r="N191" s="1">
        <v>1260</v>
      </c>
      <c r="O191" s="1" t="s">
        <v>362</v>
      </c>
      <c r="P191" s="1" t="s">
        <v>1505</v>
      </c>
    </row>
    <row r="192" spans="1:16" x14ac:dyDescent="0.25">
      <c r="A192" s="1">
        <v>332</v>
      </c>
      <c r="B192" s="1" t="s">
        <v>626</v>
      </c>
      <c r="C192" s="1" t="s">
        <v>107</v>
      </c>
      <c r="D192" s="1" t="s">
        <v>23</v>
      </c>
      <c r="E192" s="1" t="s">
        <v>169</v>
      </c>
      <c r="F192" s="1">
        <v>9621041593</v>
      </c>
      <c r="G192" s="1">
        <v>792</v>
      </c>
      <c r="H192" s="1">
        <v>792</v>
      </c>
      <c r="I192" s="1">
        <v>1303</v>
      </c>
      <c r="J192" s="1" t="s">
        <v>1245</v>
      </c>
      <c r="K192" s="1" t="s">
        <v>238</v>
      </c>
      <c r="L192" s="1" t="s">
        <v>239</v>
      </c>
      <c r="M192" s="1">
        <v>808</v>
      </c>
      <c r="N192" s="1">
        <v>1257</v>
      </c>
      <c r="O192" s="1" t="s">
        <v>1506</v>
      </c>
      <c r="P192" s="1" t="s">
        <v>1507</v>
      </c>
    </row>
    <row r="193" spans="1:16" x14ac:dyDescent="0.25">
      <c r="A193" s="1">
        <v>179</v>
      </c>
      <c r="B193" s="1" t="s">
        <v>885</v>
      </c>
      <c r="C193" s="1" t="s">
        <v>127</v>
      </c>
      <c r="D193" s="1" t="s">
        <v>1063</v>
      </c>
      <c r="E193" s="1" t="s">
        <v>87</v>
      </c>
      <c r="F193" s="1">
        <v>9768020592</v>
      </c>
      <c r="G193" s="1">
        <v>191</v>
      </c>
      <c r="H193" s="1">
        <v>191</v>
      </c>
      <c r="I193" s="1">
        <v>6798</v>
      </c>
      <c r="J193" s="1" t="s">
        <v>249</v>
      </c>
      <c r="K193" s="1" t="s">
        <v>242</v>
      </c>
      <c r="L193" s="1" t="s">
        <v>243</v>
      </c>
      <c r="M193" s="1">
        <v>997</v>
      </c>
      <c r="N193" s="1">
        <v>1382</v>
      </c>
      <c r="O193" s="1" t="s">
        <v>1508</v>
      </c>
      <c r="P193" s="1" t="s">
        <v>1509</v>
      </c>
    </row>
    <row r="194" spans="1:16" x14ac:dyDescent="0.25">
      <c r="A194" s="1">
        <v>503</v>
      </c>
      <c r="B194" s="1" t="s">
        <v>1064</v>
      </c>
      <c r="C194" s="1" t="s">
        <v>180</v>
      </c>
      <c r="D194" s="1" t="s">
        <v>1065</v>
      </c>
      <c r="E194" s="1" t="s">
        <v>182</v>
      </c>
      <c r="F194" s="1">
        <v>1791431137</v>
      </c>
      <c r="G194" s="1">
        <v>59</v>
      </c>
      <c r="H194" s="1">
        <v>59</v>
      </c>
      <c r="I194" s="1">
        <v>9917</v>
      </c>
      <c r="J194" s="1" t="s">
        <v>280</v>
      </c>
      <c r="K194" s="1" t="s">
        <v>242</v>
      </c>
      <c r="L194" s="1" t="s">
        <v>239</v>
      </c>
      <c r="M194" s="1">
        <v>329</v>
      </c>
      <c r="N194" s="1">
        <v>977</v>
      </c>
      <c r="O194" s="1" t="s">
        <v>1510</v>
      </c>
      <c r="P194" s="1" t="s">
        <v>1511</v>
      </c>
    </row>
    <row r="195" spans="1:16" x14ac:dyDescent="0.25">
      <c r="A195" s="1">
        <v>431</v>
      </c>
      <c r="B195" s="1" t="s">
        <v>987</v>
      </c>
      <c r="C195" s="1" t="s">
        <v>857</v>
      </c>
      <c r="D195" s="1" t="s">
        <v>1066</v>
      </c>
      <c r="E195" s="1" t="s">
        <v>90</v>
      </c>
      <c r="F195" s="1">
        <v>7461936580</v>
      </c>
      <c r="G195" s="1">
        <v>748</v>
      </c>
      <c r="H195" s="1">
        <v>748</v>
      </c>
      <c r="I195" s="1">
        <v>2969</v>
      </c>
      <c r="J195" s="1" t="s">
        <v>249</v>
      </c>
      <c r="K195" s="1" t="s">
        <v>238</v>
      </c>
      <c r="L195" s="1" t="s">
        <v>239</v>
      </c>
      <c r="M195" s="1">
        <v>600</v>
      </c>
      <c r="N195" s="1">
        <v>1048</v>
      </c>
      <c r="O195" s="1" t="s">
        <v>1512</v>
      </c>
      <c r="P195" s="1" t="s">
        <v>1513</v>
      </c>
    </row>
    <row r="196" spans="1:16" x14ac:dyDescent="0.25">
      <c r="A196" s="1">
        <v>865</v>
      </c>
      <c r="B196" s="1" t="s">
        <v>1067</v>
      </c>
      <c r="C196" s="1" t="s">
        <v>180</v>
      </c>
      <c r="D196" s="1" t="s">
        <v>1068</v>
      </c>
      <c r="E196" s="1" t="s">
        <v>979</v>
      </c>
      <c r="F196" s="1">
        <v>6828905297</v>
      </c>
      <c r="G196" s="1">
        <v>693</v>
      </c>
      <c r="H196" s="1">
        <v>693</v>
      </c>
      <c r="I196" s="1">
        <v>8737</v>
      </c>
      <c r="J196" s="1" t="s">
        <v>249</v>
      </c>
      <c r="K196" s="1" t="s">
        <v>242</v>
      </c>
      <c r="L196" s="1" t="s">
        <v>243</v>
      </c>
      <c r="M196" s="1">
        <v>715</v>
      </c>
      <c r="N196" s="1">
        <v>1271</v>
      </c>
      <c r="O196" s="1" t="s">
        <v>538</v>
      </c>
      <c r="P196" s="1" t="s">
        <v>1255</v>
      </c>
    </row>
    <row r="197" spans="1:16" x14ac:dyDescent="0.25">
      <c r="A197" s="1">
        <v>874</v>
      </c>
      <c r="B197" s="1" t="s">
        <v>615</v>
      </c>
      <c r="C197" s="1" t="s">
        <v>137</v>
      </c>
      <c r="D197" s="1" t="s">
        <v>1069</v>
      </c>
      <c r="E197" s="1" t="s">
        <v>133</v>
      </c>
      <c r="F197" s="1">
        <v>2273691148</v>
      </c>
      <c r="G197" s="1">
        <v>955</v>
      </c>
      <c r="H197" s="1">
        <v>955</v>
      </c>
      <c r="I197" s="1">
        <v>2104</v>
      </c>
      <c r="J197" s="1" t="s">
        <v>249</v>
      </c>
      <c r="K197" s="1" t="s">
        <v>242</v>
      </c>
      <c r="L197" s="1" t="s">
        <v>243</v>
      </c>
      <c r="M197" s="1">
        <v>957</v>
      </c>
      <c r="N197" s="1">
        <v>1007</v>
      </c>
      <c r="O197" s="1" t="s">
        <v>1514</v>
      </c>
      <c r="P197" s="1" t="s">
        <v>1515</v>
      </c>
    </row>
    <row r="198" spans="1:16" x14ac:dyDescent="0.25">
      <c r="A198" s="1">
        <v>513</v>
      </c>
      <c r="B198" s="1" t="s">
        <v>323</v>
      </c>
      <c r="C198" s="1" t="s">
        <v>161</v>
      </c>
      <c r="D198" s="1" t="s">
        <v>1065</v>
      </c>
      <c r="E198" s="1" t="s">
        <v>163</v>
      </c>
      <c r="F198" s="1">
        <v>5144195389</v>
      </c>
      <c r="G198" s="1">
        <v>538</v>
      </c>
      <c r="H198" s="1">
        <v>538</v>
      </c>
      <c r="I198" s="1">
        <v>1702</v>
      </c>
      <c r="J198" s="1" t="s">
        <v>261</v>
      </c>
      <c r="K198" s="1" t="s">
        <v>242</v>
      </c>
      <c r="L198" s="1" t="s">
        <v>243</v>
      </c>
      <c r="M198" s="1">
        <v>484</v>
      </c>
      <c r="N198" s="1">
        <v>863</v>
      </c>
      <c r="O198" s="1" t="s">
        <v>652</v>
      </c>
      <c r="P198" s="1" t="s">
        <v>1516</v>
      </c>
    </row>
    <row r="199" spans="1:16" x14ac:dyDescent="0.25">
      <c r="A199" s="1">
        <v>814</v>
      </c>
      <c r="B199" s="1" t="s">
        <v>917</v>
      </c>
      <c r="C199" s="1" t="s">
        <v>881</v>
      </c>
      <c r="D199" s="1" t="s">
        <v>1070</v>
      </c>
      <c r="E199" s="1" t="s">
        <v>105</v>
      </c>
      <c r="F199" s="1">
        <v>7057705428</v>
      </c>
      <c r="G199" s="1">
        <v>169</v>
      </c>
      <c r="H199" s="1">
        <v>169</v>
      </c>
      <c r="I199" s="1">
        <v>8933</v>
      </c>
      <c r="J199" s="1" t="s">
        <v>252</v>
      </c>
      <c r="K199" s="1" t="s">
        <v>242</v>
      </c>
      <c r="L199" s="1" t="s">
        <v>243</v>
      </c>
      <c r="M199" s="1">
        <v>576</v>
      </c>
      <c r="N199" s="1">
        <v>1077</v>
      </c>
      <c r="O199" s="1" t="s">
        <v>1517</v>
      </c>
      <c r="P199" s="1" t="s">
        <v>1518</v>
      </c>
    </row>
    <row r="200" spans="1:16" x14ac:dyDescent="0.25">
      <c r="A200" s="1">
        <v>236</v>
      </c>
      <c r="B200" s="1" t="s">
        <v>876</v>
      </c>
      <c r="C200" s="1" t="s">
        <v>174</v>
      </c>
      <c r="D200" s="1" t="s">
        <v>1071</v>
      </c>
      <c r="E200" s="1" t="s">
        <v>87</v>
      </c>
      <c r="F200" s="1">
        <v>2261152495</v>
      </c>
      <c r="G200" s="1">
        <v>924</v>
      </c>
      <c r="H200" s="1">
        <v>924</v>
      </c>
      <c r="I200" s="1">
        <v>3624</v>
      </c>
      <c r="J200" s="1" t="s">
        <v>280</v>
      </c>
      <c r="K200" s="1" t="s">
        <v>242</v>
      </c>
      <c r="L200" s="1" t="s">
        <v>239</v>
      </c>
      <c r="M200" s="1">
        <v>606</v>
      </c>
      <c r="N200" s="1">
        <v>1021</v>
      </c>
      <c r="O200" s="1" t="s">
        <v>1519</v>
      </c>
      <c r="P200" s="1" t="s">
        <v>1520</v>
      </c>
    </row>
    <row r="201" spans="1:16" x14ac:dyDescent="0.25">
      <c r="A201" s="1">
        <v>957</v>
      </c>
      <c r="B201" s="1" t="s">
        <v>1072</v>
      </c>
      <c r="C201" s="1" t="s">
        <v>137</v>
      </c>
      <c r="D201" s="1" t="s">
        <v>1073</v>
      </c>
      <c r="E201" s="1" t="s">
        <v>148</v>
      </c>
      <c r="F201" s="1">
        <v>1160558300</v>
      </c>
      <c r="G201" s="1">
        <v>579</v>
      </c>
      <c r="H201" s="1">
        <v>579</v>
      </c>
      <c r="I201" s="1">
        <v>4892</v>
      </c>
      <c r="J201" s="1" t="s">
        <v>249</v>
      </c>
      <c r="K201" s="1" t="s">
        <v>238</v>
      </c>
      <c r="L201" s="1" t="s">
        <v>243</v>
      </c>
      <c r="M201" s="1">
        <v>913</v>
      </c>
      <c r="N201" s="1">
        <v>1385</v>
      </c>
      <c r="O201" s="1" t="s">
        <v>1521</v>
      </c>
      <c r="P201" s="1" t="s">
        <v>1522</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4"/>
  <sheetViews>
    <sheetView topLeftCell="A12" workbookViewId="0">
      <selection activeCell="F11" sqref="F11"/>
    </sheetView>
  </sheetViews>
  <sheetFormatPr defaultRowHeight="15" x14ac:dyDescent="0.25"/>
  <cols>
    <col min="1" max="1" width="31.42578125" customWidth="1"/>
    <col min="2" max="2" width="22.85546875" customWidth="1"/>
    <col min="6" max="6" width="31.42578125" bestFit="1" customWidth="1"/>
    <col min="7" max="7" width="23" bestFit="1" customWidth="1"/>
  </cols>
  <sheetData>
    <row r="3" spans="1:7" x14ac:dyDescent="0.25">
      <c r="A3" s="3" t="s">
        <v>1537</v>
      </c>
      <c r="B3" t="s">
        <v>1541</v>
      </c>
    </row>
    <row r="4" spans="1:7" x14ac:dyDescent="0.25">
      <c r="A4" s="4" t="s">
        <v>107</v>
      </c>
      <c r="B4" s="1">
        <v>1129</v>
      </c>
    </row>
    <row r="5" spans="1:7" x14ac:dyDescent="0.25">
      <c r="A5" s="4" t="s">
        <v>127</v>
      </c>
      <c r="B5" s="1">
        <v>1070</v>
      </c>
    </row>
    <row r="6" spans="1:7" x14ac:dyDescent="0.25">
      <c r="A6" s="4" t="s">
        <v>180</v>
      </c>
      <c r="B6" s="1">
        <v>1066.3</v>
      </c>
    </row>
    <row r="7" spans="1:7" x14ac:dyDescent="0.25">
      <c r="A7" s="4" t="s">
        <v>85</v>
      </c>
      <c r="B7" s="1">
        <v>1065.1818181818182</v>
      </c>
    </row>
    <row r="8" spans="1:7" x14ac:dyDescent="0.25">
      <c r="A8" s="4" t="s">
        <v>881</v>
      </c>
      <c r="B8" s="1">
        <v>1042</v>
      </c>
    </row>
    <row r="9" spans="1:7" x14ac:dyDescent="0.25">
      <c r="A9" s="4" t="s">
        <v>114</v>
      </c>
      <c r="B9" s="1">
        <v>1031.4285714285713</v>
      </c>
    </row>
    <row r="10" spans="1:7" x14ac:dyDescent="0.25">
      <c r="A10" s="4" t="s">
        <v>158</v>
      </c>
      <c r="B10" s="7">
        <v>1025.6666666666667</v>
      </c>
    </row>
    <row r="11" spans="1:7" x14ac:dyDescent="0.25">
      <c r="A11" s="4" t="s">
        <v>857</v>
      </c>
      <c r="B11" s="1">
        <v>1010.5</v>
      </c>
    </row>
    <row r="12" spans="1:7" x14ac:dyDescent="0.25">
      <c r="A12" s="4" t="s">
        <v>184</v>
      </c>
      <c r="B12" s="1">
        <v>1000.8571428571429</v>
      </c>
    </row>
    <row r="13" spans="1:7" x14ac:dyDescent="0.25">
      <c r="A13" s="4" t="s">
        <v>103</v>
      </c>
      <c r="B13" s="1">
        <v>993.4</v>
      </c>
    </row>
    <row r="14" spans="1:7" x14ac:dyDescent="0.25">
      <c r="A14" s="4" t="s">
        <v>92</v>
      </c>
      <c r="B14" s="1">
        <v>980.9</v>
      </c>
    </row>
    <row r="15" spans="1:7" x14ac:dyDescent="0.25">
      <c r="A15" s="4" t="s">
        <v>174</v>
      </c>
      <c r="B15" s="1">
        <v>979.64285714285711</v>
      </c>
    </row>
    <row r="16" spans="1:7" x14ac:dyDescent="0.25">
      <c r="A16" s="4" t="s">
        <v>95</v>
      </c>
      <c r="B16" s="1">
        <v>949.9</v>
      </c>
      <c r="F16" s="3" t="s">
        <v>1537</v>
      </c>
      <c r="G16" t="s">
        <v>1541</v>
      </c>
    </row>
    <row r="17" spans="1:7" x14ac:dyDescent="0.25">
      <c r="A17" s="4" t="s">
        <v>862</v>
      </c>
      <c r="B17" s="1">
        <v>948.75</v>
      </c>
      <c r="F17" s="4" t="s">
        <v>167</v>
      </c>
      <c r="G17" s="1">
        <v>927.57142857142856</v>
      </c>
    </row>
    <row r="18" spans="1:7" x14ac:dyDescent="0.25">
      <c r="A18" s="4" t="s">
        <v>141</v>
      </c>
      <c r="B18" s="1">
        <v>940.375</v>
      </c>
      <c r="F18" s="4" t="s">
        <v>161</v>
      </c>
      <c r="G18" s="1">
        <v>834.66666666666663</v>
      </c>
    </row>
    <row r="19" spans="1:7" x14ac:dyDescent="0.25">
      <c r="A19" s="4" t="s">
        <v>167</v>
      </c>
      <c r="B19" s="1">
        <v>927.57142857142856</v>
      </c>
      <c r="F19" s="4" t="s">
        <v>99</v>
      </c>
      <c r="G19" s="1">
        <v>617</v>
      </c>
    </row>
    <row r="20" spans="1:7" x14ac:dyDescent="0.25">
      <c r="A20" s="4" t="s">
        <v>146</v>
      </c>
      <c r="B20" s="1">
        <v>919.57142857142856</v>
      </c>
      <c r="F20" s="4" t="s">
        <v>791</v>
      </c>
      <c r="G20" s="1">
        <v>854</v>
      </c>
    </row>
    <row r="21" spans="1:7" x14ac:dyDescent="0.25">
      <c r="A21" s="4" t="s">
        <v>88</v>
      </c>
      <c r="B21" s="1">
        <v>912.5</v>
      </c>
      <c r="F21" s="4" t="s">
        <v>88</v>
      </c>
      <c r="G21" s="1">
        <v>912.5</v>
      </c>
    </row>
    <row r="22" spans="1:7" x14ac:dyDescent="0.25">
      <c r="A22" s="4" t="s">
        <v>137</v>
      </c>
      <c r="B22" s="1">
        <v>883.6</v>
      </c>
      <c r="F22" s="4" t="s">
        <v>174</v>
      </c>
      <c r="G22" s="1">
        <v>979.64285714285711</v>
      </c>
    </row>
    <row r="23" spans="1:7" x14ac:dyDescent="0.25">
      <c r="A23" s="4" t="s">
        <v>123</v>
      </c>
      <c r="B23" s="1">
        <v>873</v>
      </c>
      <c r="F23" s="4" t="s">
        <v>881</v>
      </c>
      <c r="G23" s="1">
        <v>1042</v>
      </c>
    </row>
    <row r="24" spans="1:7" x14ac:dyDescent="0.25">
      <c r="A24" s="4" t="s">
        <v>131</v>
      </c>
      <c r="B24" s="1">
        <v>857.25</v>
      </c>
      <c r="F24" s="4" t="s">
        <v>184</v>
      </c>
      <c r="G24" s="1">
        <v>1000.8571428571429</v>
      </c>
    </row>
    <row r="25" spans="1:7" x14ac:dyDescent="0.25">
      <c r="A25" s="4" t="s">
        <v>791</v>
      </c>
      <c r="B25" s="1">
        <v>854</v>
      </c>
      <c r="F25" s="4" t="s">
        <v>862</v>
      </c>
      <c r="G25" s="1">
        <v>948.75</v>
      </c>
    </row>
    <row r="26" spans="1:7" x14ac:dyDescent="0.25">
      <c r="A26" s="4" t="s">
        <v>111</v>
      </c>
      <c r="B26" s="1">
        <v>849.75</v>
      </c>
      <c r="F26" s="4" t="s">
        <v>833</v>
      </c>
      <c r="G26" s="1">
        <v>704.8</v>
      </c>
    </row>
    <row r="27" spans="1:7" x14ac:dyDescent="0.25">
      <c r="A27" s="4" t="s">
        <v>161</v>
      </c>
      <c r="B27" s="1">
        <v>834.66666666666663</v>
      </c>
      <c r="F27" s="4" t="s">
        <v>127</v>
      </c>
      <c r="G27" s="1">
        <v>1070</v>
      </c>
    </row>
    <row r="28" spans="1:7" x14ac:dyDescent="0.25">
      <c r="A28" s="4" t="s">
        <v>119</v>
      </c>
      <c r="B28" s="1">
        <v>717.5</v>
      </c>
      <c r="F28" s="4" t="s">
        <v>107</v>
      </c>
      <c r="G28" s="1">
        <v>1129</v>
      </c>
    </row>
    <row r="29" spans="1:7" x14ac:dyDescent="0.25">
      <c r="A29" s="4" t="s">
        <v>833</v>
      </c>
      <c r="B29" s="1">
        <v>704.8</v>
      </c>
      <c r="F29" s="4" t="s">
        <v>119</v>
      </c>
      <c r="G29" s="1">
        <v>717.5</v>
      </c>
    </row>
    <row r="30" spans="1:7" x14ac:dyDescent="0.25">
      <c r="A30" s="4" t="s">
        <v>99</v>
      </c>
      <c r="B30" s="1">
        <v>617</v>
      </c>
      <c r="F30" s="4" t="s">
        <v>141</v>
      </c>
      <c r="G30" s="1">
        <v>940.375</v>
      </c>
    </row>
    <row r="31" spans="1:7" x14ac:dyDescent="0.25">
      <c r="A31" s="4" t="s">
        <v>1526</v>
      </c>
      <c r="B31" s="1">
        <v>937.97</v>
      </c>
      <c r="F31" s="4" t="s">
        <v>137</v>
      </c>
      <c r="G31" s="1">
        <v>883.6</v>
      </c>
    </row>
    <row r="32" spans="1:7" x14ac:dyDescent="0.25">
      <c r="F32" s="4" t="s">
        <v>146</v>
      </c>
      <c r="G32" s="1">
        <v>919.57142857142856</v>
      </c>
    </row>
    <row r="33" spans="6:7" x14ac:dyDescent="0.25">
      <c r="F33" s="4" t="s">
        <v>85</v>
      </c>
      <c r="G33" s="1">
        <v>1065.1818181818182</v>
      </c>
    </row>
    <row r="34" spans="6:7" x14ac:dyDescent="0.25">
      <c r="F34" s="4" t="s">
        <v>857</v>
      </c>
      <c r="G34" s="1">
        <v>1010.5</v>
      </c>
    </row>
    <row r="35" spans="6:7" x14ac:dyDescent="0.25">
      <c r="F35" s="4" t="s">
        <v>111</v>
      </c>
      <c r="G35" s="1">
        <v>849.75</v>
      </c>
    </row>
    <row r="36" spans="6:7" x14ac:dyDescent="0.25">
      <c r="F36" s="4" t="s">
        <v>114</v>
      </c>
      <c r="G36" s="1">
        <v>1031.4285714285713</v>
      </c>
    </row>
    <row r="37" spans="6:7" x14ac:dyDescent="0.25">
      <c r="F37" s="4" t="s">
        <v>180</v>
      </c>
      <c r="G37" s="1">
        <v>1066.3</v>
      </c>
    </row>
    <row r="38" spans="6:7" x14ac:dyDescent="0.25">
      <c r="F38" s="4" t="s">
        <v>103</v>
      </c>
      <c r="G38" s="1">
        <v>993.4</v>
      </c>
    </row>
    <row r="39" spans="6:7" x14ac:dyDescent="0.25">
      <c r="F39" s="4" t="s">
        <v>158</v>
      </c>
      <c r="G39" s="1">
        <v>1025.6666666666667</v>
      </c>
    </row>
    <row r="40" spans="6:7" x14ac:dyDescent="0.25">
      <c r="F40" s="4" t="s">
        <v>131</v>
      </c>
      <c r="G40" s="1">
        <v>857.25</v>
      </c>
    </row>
    <row r="41" spans="6:7" x14ac:dyDescent="0.25">
      <c r="F41" s="4" t="s">
        <v>92</v>
      </c>
      <c r="G41" s="1">
        <v>980.9</v>
      </c>
    </row>
    <row r="42" spans="6:7" x14ac:dyDescent="0.25">
      <c r="F42" s="4" t="s">
        <v>123</v>
      </c>
      <c r="G42" s="1">
        <v>873</v>
      </c>
    </row>
    <row r="43" spans="6:7" x14ac:dyDescent="0.25">
      <c r="F43" s="4" t="s">
        <v>95</v>
      </c>
      <c r="G43" s="1">
        <v>949.9</v>
      </c>
    </row>
    <row r="44" spans="6:7" x14ac:dyDescent="0.25">
      <c r="F44" s="4" t="s">
        <v>1526</v>
      </c>
      <c r="G44" s="1">
        <v>937.97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C9" sqref="C9"/>
    </sheetView>
  </sheetViews>
  <sheetFormatPr defaultRowHeight="15" x14ac:dyDescent="0.25"/>
  <cols>
    <col min="1" max="1" width="13.140625" customWidth="1"/>
    <col min="2" max="2" width="19.42578125" customWidth="1"/>
    <col min="3" max="3" width="22" customWidth="1"/>
    <col min="8" max="8" width="14.140625" customWidth="1"/>
    <col min="9" max="9" width="13.140625" bestFit="1" customWidth="1"/>
  </cols>
  <sheetData>
    <row r="1" spans="1:9" x14ac:dyDescent="0.25">
      <c r="A1" s="3" t="s">
        <v>1537</v>
      </c>
      <c r="B1" t="s">
        <v>1540</v>
      </c>
      <c r="C1" t="s">
        <v>1591</v>
      </c>
      <c r="H1" s="3" t="s">
        <v>1537</v>
      </c>
      <c r="I1" t="s">
        <v>1590</v>
      </c>
    </row>
    <row r="2" spans="1:9" x14ac:dyDescent="0.25">
      <c r="A2" s="4" t="s">
        <v>243</v>
      </c>
      <c r="B2" s="1">
        <v>102024</v>
      </c>
      <c r="C2" s="1">
        <v>102</v>
      </c>
      <c r="H2" s="4" t="s">
        <v>11</v>
      </c>
      <c r="I2" s="1">
        <v>68</v>
      </c>
    </row>
    <row r="3" spans="1:9" x14ac:dyDescent="0.25">
      <c r="A3" s="4" t="s">
        <v>239</v>
      </c>
      <c r="B3" s="1">
        <v>85570</v>
      </c>
      <c r="C3" s="1">
        <v>98</v>
      </c>
      <c r="H3" s="4" t="s">
        <v>19</v>
      </c>
      <c r="I3" s="1">
        <v>78</v>
      </c>
    </row>
    <row r="4" spans="1:9" x14ac:dyDescent="0.25">
      <c r="A4" s="4" t="s">
        <v>1526</v>
      </c>
      <c r="B4" s="1">
        <v>187594</v>
      </c>
      <c r="C4" s="1">
        <v>200</v>
      </c>
      <c r="H4" s="4" t="s">
        <v>15</v>
      </c>
      <c r="I4" s="1">
        <v>54</v>
      </c>
    </row>
    <row r="5" spans="1:9" x14ac:dyDescent="0.25">
      <c r="D5" t="e">
        <f>GETPIVOTDATA("Average of SH_CHARGES2",Sheet7!$A$1,"SER_TYPE","Express")</f>
        <v>#REF!</v>
      </c>
      <c r="H5" s="4" t="s">
        <v>1526</v>
      </c>
      <c r="I5" s="1">
        <v>200</v>
      </c>
    </row>
    <row r="7" spans="1:9" x14ac:dyDescent="0.25">
      <c r="E7">
        <f>GETPIVOTDATA("Count of SH_CHARGES2",$A$1,"SER_TYPE","Express")</f>
        <v>102</v>
      </c>
    </row>
    <row r="8" spans="1:9" x14ac:dyDescent="0.25">
      <c r="A8" s="3" t="s">
        <v>1537</v>
      </c>
      <c r="B8" t="s">
        <v>1590</v>
      </c>
      <c r="C8">
        <f>GETPIVOTDATA("C_ID",$A$8,"C_TYPE","Retail")</f>
        <v>78</v>
      </c>
    </row>
    <row r="9" spans="1:9" x14ac:dyDescent="0.25">
      <c r="A9" s="4" t="s">
        <v>11</v>
      </c>
      <c r="B9" s="1">
        <v>68</v>
      </c>
    </row>
    <row r="10" spans="1:9" x14ac:dyDescent="0.25">
      <c r="A10" s="4" t="s">
        <v>19</v>
      </c>
      <c r="B10" s="1">
        <v>78</v>
      </c>
      <c r="C10">
        <f>GETPIVOTDATA("C_ID",$A$8,"C_TYPE","Retail")</f>
        <v>78</v>
      </c>
    </row>
    <row r="11" spans="1:9" x14ac:dyDescent="0.25">
      <c r="A11" s="4" t="s">
        <v>15</v>
      </c>
      <c r="B11" s="1">
        <v>54</v>
      </c>
    </row>
    <row r="12" spans="1:9" x14ac:dyDescent="0.25">
      <c r="A12" s="4" t="s">
        <v>1526</v>
      </c>
      <c r="B12" s="1">
        <v>200</v>
      </c>
    </row>
    <row r="14" spans="1:9" x14ac:dyDescent="0.25">
      <c r="A14" s="6" t="s">
        <v>1537</v>
      </c>
      <c r="B14" s="6" t="s">
        <v>1540</v>
      </c>
      <c r="C14" s="6" t="s">
        <v>1589</v>
      </c>
    </row>
    <row r="15" spans="1:9" x14ac:dyDescent="0.25">
      <c r="A15" s="4" t="s">
        <v>243</v>
      </c>
      <c r="B15" s="1">
        <v>102024</v>
      </c>
      <c r="C15" s="1">
        <v>1000.2352941176471</v>
      </c>
    </row>
    <row r="16" spans="1:9" x14ac:dyDescent="0.25">
      <c r="A16" s="4" t="s">
        <v>239</v>
      </c>
      <c r="B16" s="1">
        <v>85570</v>
      </c>
      <c r="C16" s="1">
        <v>873.16326530612241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P8" sqref="P8"/>
    </sheetView>
  </sheetViews>
  <sheetFormatPr defaultRowHeight="15" x14ac:dyDescent="0.25"/>
  <cols>
    <col min="1" max="16384" width="9.140625" style="8"/>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1"/>
  <sheetViews>
    <sheetView workbookViewId="0">
      <selection sqref="A1:F201"/>
    </sheetView>
  </sheetViews>
  <sheetFormatPr defaultRowHeight="15" x14ac:dyDescent="0.25"/>
  <cols>
    <col min="1" max="1" width="7.140625" customWidth="1"/>
    <col min="2" max="2" width="10.7109375" bestFit="1" customWidth="1"/>
    <col min="3" max="3" width="31.42578125" customWidth="1"/>
    <col min="4" max="4" width="39.85546875" customWidth="1"/>
    <col min="5" max="5" width="12.7109375" customWidth="1"/>
    <col min="6" max="6" width="14.140625" customWidth="1"/>
  </cols>
  <sheetData>
    <row r="1" spans="1:6" x14ac:dyDescent="0.25">
      <c r="A1" s="1" t="s">
        <v>78</v>
      </c>
      <c r="B1" s="1" t="s">
        <v>79</v>
      </c>
      <c r="C1" s="1" t="s">
        <v>80</v>
      </c>
      <c r="D1" s="1" t="s">
        <v>81</v>
      </c>
      <c r="E1" s="1" t="s">
        <v>82</v>
      </c>
      <c r="F1" s="1" t="s">
        <v>83</v>
      </c>
    </row>
    <row r="2" spans="1:6" x14ac:dyDescent="0.25">
      <c r="A2" s="1">
        <v>582</v>
      </c>
      <c r="B2" s="1" t="s">
        <v>84</v>
      </c>
      <c r="C2" s="1" t="s">
        <v>85</v>
      </c>
      <c r="D2" s="1" t="s">
        <v>86</v>
      </c>
      <c r="E2" s="1" t="s">
        <v>87</v>
      </c>
      <c r="F2" s="1">
        <v>2754220306</v>
      </c>
    </row>
    <row r="3" spans="1:6" x14ac:dyDescent="0.25">
      <c r="A3" s="1">
        <v>396</v>
      </c>
      <c r="B3" s="1" t="s">
        <v>75</v>
      </c>
      <c r="C3" s="1" t="s">
        <v>88</v>
      </c>
      <c r="D3" s="1" t="s">
        <v>89</v>
      </c>
      <c r="E3" s="1" t="s">
        <v>90</v>
      </c>
      <c r="F3" s="1">
        <v>4171197971</v>
      </c>
    </row>
    <row r="4" spans="1:6" x14ac:dyDescent="0.25">
      <c r="A4" s="1">
        <v>545</v>
      </c>
      <c r="B4" s="1" t="s">
        <v>91</v>
      </c>
      <c r="C4" s="1" t="s">
        <v>92</v>
      </c>
      <c r="D4" s="1" t="s">
        <v>23</v>
      </c>
      <c r="E4" s="1" t="s">
        <v>93</v>
      </c>
      <c r="F4" s="1">
        <v>8354987185</v>
      </c>
    </row>
    <row r="5" spans="1:6" x14ac:dyDescent="0.25">
      <c r="A5" s="1">
        <v>770</v>
      </c>
      <c r="B5" s="1" t="s">
        <v>94</v>
      </c>
      <c r="C5" s="1" t="s">
        <v>95</v>
      </c>
      <c r="D5" s="1" t="s">
        <v>96</v>
      </c>
      <c r="E5" s="1" t="s">
        <v>97</v>
      </c>
      <c r="F5" s="1">
        <v>6348759218</v>
      </c>
    </row>
    <row r="6" spans="1:6" x14ac:dyDescent="0.25">
      <c r="A6" s="1">
        <v>991</v>
      </c>
      <c r="B6" s="1" t="s">
        <v>98</v>
      </c>
      <c r="C6" s="1" t="s">
        <v>99</v>
      </c>
      <c r="D6" s="1" t="s">
        <v>100</v>
      </c>
      <c r="E6" s="1" t="s">
        <v>101</v>
      </c>
      <c r="F6" s="1">
        <v>5096424869</v>
      </c>
    </row>
    <row r="7" spans="1:6" x14ac:dyDescent="0.25">
      <c r="A7" s="1">
        <v>437</v>
      </c>
      <c r="B7" s="1" t="s">
        <v>102</v>
      </c>
      <c r="C7" s="1" t="s">
        <v>103</v>
      </c>
      <c r="D7" s="1" t="s">
        <v>104</v>
      </c>
      <c r="E7" s="1" t="s">
        <v>105</v>
      </c>
      <c r="F7" s="1">
        <v>2378946703</v>
      </c>
    </row>
    <row r="8" spans="1:6" x14ac:dyDescent="0.25">
      <c r="A8" s="1">
        <v>805</v>
      </c>
      <c r="B8" s="1" t="s">
        <v>106</v>
      </c>
      <c r="C8" s="1" t="s">
        <v>107</v>
      </c>
      <c r="D8" s="1" t="s">
        <v>108</v>
      </c>
      <c r="E8" s="1" t="s">
        <v>109</v>
      </c>
      <c r="F8" s="1">
        <v>8374022176</v>
      </c>
    </row>
    <row r="9" spans="1:6" x14ac:dyDescent="0.25">
      <c r="A9" s="1">
        <v>803</v>
      </c>
      <c r="B9" s="1" t="s">
        <v>110</v>
      </c>
      <c r="C9" s="1" t="s">
        <v>111</v>
      </c>
      <c r="D9" s="1" t="s">
        <v>112</v>
      </c>
      <c r="E9" s="1" t="s">
        <v>97</v>
      </c>
      <c r="F9" s="1">
        <v>5698225463</v>
      </c>
    </row>
    <row r="10" spans="1:6" x14ac:dyDescent="0.25">
      <c r="A10" s="1">
        <v>295</v>
      </c>
      <c r="B10" s="1" t="s">
        <v>113</v>
      </c>
      <c r="C10" s="1" t="s">
        <v>114</v>
      </c>
      <c r="D10" s="1" t="s">
        <v>115</v>
      </c>
      <c r="E10" s="1" t="s">
        <v>101</v>
      </c>
      <c r="F10" s="1">
        <v>1948808609</v>
      </c>
    </row>
    <row r="11" spans="1:6" x14ac:dyDescent="0.25">
      <c r="A11" s="1">
        <v>804</v>
      </c>
      <c r="B11" s="1" t="s">
        <v>116</v>
      </c>
      <c r="C11" s="1" t="s">
        <v>85</v>
      </c>
      <c r="D11" s="1" t="s">
        <v>59</v>
      </c>
      <c r="E11" s="1" t="s">
        <v>117</v>
      </c>
      <c r="F11" s="1">
        <v>5155277679</v>
      </c>
    </row>
    <row r="12" spans="1:6" x14ac:dyDescent="0.25">
      <c r="A12" s="1">
        <v>54</v>
      </c>
      <c r="B12" s="1" t="s">
        <v>118</v>
      </c>
      <c r="C12" s="1" t="s">
        <v>119</v>
      </c>
      <c r="D12" s="1" t="s">
        <v>120</v>
      </c>
      <c r="E12" s="1" t="s">
        <v>121</v>
      </c>
      <c r="F12" s="1">
        <v>8682770474</v>
      </c>
    </row>
    <row r="13" spans="1:6" x14ac:dyDescent="0.25">
      <c r="A13" s="1">
        <v>853</v>
      </c>
      <c r="B13" s="1" t="s">
        <v>122</v>
      </c>
      <c r="C13" s="1" t="s">
        <v>123</v>
      </c>
      <c r="D13" s="1" t="s">
        <v>124</v>
      </c>
      <c r="E13" s="1" t="s">
        <v>125</v>
      </c>
      <c r="F13" s="1">
        <v>9334728554</v>
      </c>
    </row>
    <row r="14" spans="1:6" x14ac:dyDescent="0.25">
      <c r="A14" s="1">
        <v>902</v>
      </c>
      <c r="B14" s="1" t="s">
        <v>126</v>
      </c>
      <c r="C14" s="1" t="s">
        <v>127</v>
      </c>
      <c r="D14" s="1" t="s">
        <v>128</v>
      </c>
      <c r="E14" s="1" t="s">
        <v>129</v>
      </c>
      <c r="F14" s="1">
        <v>8568849220</v>
      </c>
    </row>
    <row r="15" spans="1:6" x14ac:dyDescent="0.25">
      <c r="A15" s="1">
        <v>163</v>
      </c>
      <c r="B15" s="1" t="s">
        <v>130</v>
      </c>
      <c r="C15" s="1" t="s">
        <v>131</v>
      </c>
      <c r="D15" s="1" t="s">
        <v>132</v>
      </c>
      <c r="E15" s="1" t="s">
        <v>133</v>
      </c>
      <c r="F15" s="1">
        <v>6993831591</v>
      </c>
    </row>
    <row r="16" spans="1:6" x14ac:dyDescent="0.25">
      <c r="A16" s="1">
        <v>993</v>
      </c>
      <c r="B16" s="1" t="s">
        <v>134</v>
      </c>
      <c r="C16" s="1" t="s">
        <v>99</v>
      </c>
      <c r="D16" s="1" t="s">
        <v>135</v>
      </c>
      <c r="E16" s="1" t="s">
        <v>87</v>
      </c>
      <c r="F16" s="1">
        <v>3028920870</v>
      </c>
    </row>
    <row r="17" spans="1:6" x14ac:dyDescent="0.25">
      <c r="A17" s="1">
        <v>891</v>
      </c>
      <c r="B17" s="1" t="s">
        <v>136</v>
      </c>
      <c r="C17" s="1" t="s">
        <v>137</v>
      </c>
      <c r="D17" s="1" t="s">
        <v>138</v>
      </c>
      <c r="E17" s="1" t="s">
        <v>139</v>
      </c>
      <c r="F17" s="1">
        <v>8786356477</v>
      </c>
    </row>
    <row r="18" spans="1:6" x14ac:dyDescent="0.25">
      <c r="A18" s="1">
        <v>950</v>
      </c>
      <c r="B18" s="1" t="s">
        <v>140</v>
      </c>
      <c r="C18" s="1" t="s">
        <v>141</v>
      </c>
      <c r="D18" s="1" t="s">
        <v>142</v>
      </c>
      <c r="E18" s="1" t="s">
        <v>101</v>
      </c>
      <c r="F18" s="1">
        <v>5614057152</v>
      </c>
    </row>
    <row r="19" spans="1:6" x14ac:dyDescent="0.25">
      <c r="A19" s="1">
        <v>292</v>
      </c>
      <c r="B19" s="1" t="s">
        <v>143</v>
      </c>
      <c r="C19" s="1" t="s">
        <v>119</v>
      </c>
      <c r="D19" s="1" t="s">
        <v>144</v>
      </c>
      <c r="E19" s="1" t="s">
        <v>101</v>
      </c>
      <c r="F19" s="1">
        <v>7483616892</v>
      </c>
    </row>
    <row r="20" spans="1:6" x14ac:dyDescent="0.25">
      <c r="A20" s="1">
        <v>90</v>
      </c>
      <c r="B20" s="1" t="s">
        <v>145</v>
      </c>
      <c r="C20" s="1" t="s">
        <v>146</v>
      </c>
      <c r="D20" s="1" t="s">
        <v>147</v>
      </c>
      <c r="E20" s="1" t="s">
        <v>148</v>
      </c>
      <c r="F20" s="1">
        <v>2812376384</v>
      </c>
    </row>
    <row r="21" spans="1:6" x14ac:dyDescent="0.25">
      <c r="A21" s="1">
        <v>49</v>
      </c>
      <c r="B21" s="1" t="s">
        <v>149</v>
      </c>
      <c r="C21" s="1" t="s">
        <v>88</v>
      </c>
      <c r="D21" s="1" t="s">
        <v>150</v>
      </c>
      <c r="E21" s="1" t="s">
        <v>90</v>
      </c>
      <c r="F21" s="1">
        <v>5956508519</v>
      </c>
    </row>
    <row r="22" spans="1:6" x14ac:dyDescent="0.25">
      <c r="A22" s="1">
        <v>100</v>
      </c>
      <c r="B22" s="1" t="s">
        <v>151</v>
      </c>
      <c r="C22" s="1" t="s">
        <v>111</v>
      </c>
      <c r="D22" s="1" t="s">
        <v>152</v>
      </c>
      <c r="E22" s="1" t="s">
        <v>153</v>
      </c>
      <c r="F22" s="1">
        <v>5847136625</v>
      </c>
    </row>
    <row r="23" spans="1:6" x14ac:dyDescent="0.25">
      <c r="A23" s="1">
        <v>405</v>
      </c>
      <c r="B23" s="1" t="s">
        <v>154</v>
      </c>
      <c r="C23" s="1" t="s">
        <v>137</v>
      </c>
      <c r="D23" s="1" t="s">
        <v>155</v>
      </c>
      <c r="E23" s="1" t="s">
        <v>156</v>
      </c>
      <c r="F23" s="1">
        <v>4048218701</v>
      </c>
    </row>
    <row r="24" spans="1:6" x14ac:dyDescent="0.25">
      <c r="A24" s="1">
        <v>584</v>
      </c>
      <c r="B24" s="1" t="s">
        <v>157</v>
      </c>
      <c r="C24" s="1" t="s">
        <v>158</v>
      </c>
      <c r="D24" s="1" t="s">
        <v>159</v>
      </c>
      <c r="E24" s="1" t="s">
        <v>160</v>
      </c>
      <c r="F24" s="1">
        <v>1646327916</v>
      </c>
    </row>
    <row r="25" spans="1:6" x14ac:dyDescent="0.25">
      <c r="A25" s="1">
        <v>326</v>
      </c>
      <c r="B25" s="1" t="s">
        <v>145</v>
      </c>
      <c r="C25" s="1" t="s">
        <v>161</v>
      </c>
      <c r="D25" s="1" t="s">
        <v>162</v>
      </c>
      <c r="E25" s="1" t="s">
        <v>163</v>
      </c>
      <c r="F25" s="1">
        <v>2898450180</v>
      </c>
    </row>
    <row r="26" spans="1:6" x14ac:dyDescent="0.25">
      <c r="A26" s="1">
        <v>95</v>
      </c>
      <c r="B26" s="1" t="s">
        <v>164</v>
      </c>
      <c r="C26" s="1" t="s">
        <v>119</v>
      </c>
      <c r="D26" s="1" t="s">
        <v>165</v>
      </c>
      <c r="E26" s="1" t="s">
        <v>101</v>
      </c>
      <c r="F26" s="1">
        <v>1977102732</v>
      </c>
    </row>
    <row r="27" spans="1:6" x14ac:dyDescent="0.25">
      <c r="A27" s="1">
        <v>600</v>
      </c>
      <c r="B27" s="1" t="s">
        <v>166</v>
      </c>
      <c r="C27" s="1" t="s">
        <v>167</v>
      </c>
      <c r="D27" s="1" t="s">
        <v>168</v>
      </c>
      <c r="E27" s="1" t="s">
        <v>169</v>
      </c>
      <c r="F27" s="1">
        <v>1551452510</v>
      </c>
    </row>
    <row r="28" spans="1:6" x14ac:dyDescent="0.25">
      <c r="A28" s="1">
        <v>26</v>
      </c>
      <c r="B28" s="1" t="s">
        <v>170</v>
      </c>
      <c r="C28" s="1" t="s">
        <v>114</v>
      </c>
      <c r="D28" s="1" t="s">
        <v>171</v>
      </c>
      <c r="E28" s="1" t="s">
        <v>172</v>
      </c>
      <c r="F28" s="1">
        <v>5544881818</v>
      </c>
    </row>
    <row r="29" spans="1:6" x14ac:dyDescent="0.25">
      <c r="A29" s="1">
        <v>515</v>
      </c>
      <c r="B29" s="1" t="s">
        <v>173</v>
      </c>
      <c r="C29" s="1" t="s">
        <v>174</v>
      </c>
      <c r="D29" s="1" t="s">
        <v>175</v>
      </c>
      <c r="E29" s="1" t="s">
        <v>105</v>
      </c>
      <c r="F29" s="1">
        <v>6808482203</v>
      </c>
    </row>
    <row r="30" spans="1:6" x14ac:dyDescent="0.25">
      <c r="A30" s="1">
        <v>876</v>
      </c>
      <c r="B30" s="1" t="s">
        <v>176</v>
      </c>
      <c r="C30" s="1" t="s">
        <v>99</v>
      </c>
      <c r="D30" s="1" t="s">
        <v>177</v>
      </c>
      <c r="E30" s="1" t="s">
        <v>163</v>
      </c>
      <c r="F30" s="1">
        <v>6818183906</v>
      </c>
    </row>
    <row r="31" spans="1:6" x14ac:dyDescent="0.25">
      <c r="A31" s="1">
        <v>691</v>
      </c>
      <c r="B31" s="1" t="s">
        <v>84</v>
      </c>
      <c r="C31" s="1" t="s">
        <v>114</v>
      </c>
      <c r="D31" s="1" t="s">
        <v>178</v>
      </c>
      <c r="E31" s="1" t="s">
        <v>121</v>
      </c>
      <c r="F31" s="1">
        <v>1052447026</v>
      </c>
    </row>
    <row r="32" spans="1:6" x14ac:dyDescent="0.25">
      <c r="A32" s="1">
        <v>605</v>
      </c>
      <c r="B32" s="1" t="s">
        <v>179</v>
      </c>
      <c r="C32" s="1" t="s">
        <v>180</v>
      </c>
      <c r="D32" s="1" t="s">
        <v>181</v>
      </c>
      <c r="E32" s="1" t="s">
        <v>182</v>
      </c>
      <c r="F32" s="1">
        <v>1926409080</v>
      </c>
    </row>
    <row r="33" spans="1:6" x14ac:dyDescent="0.25">
      <c r="A33" s="1">
        <v>864</v>
      </c>
      <c r="B33" s="1" t="s">
        <v>183</v>
      </c>
      <c r="C33" s="1" t="s">
        <v>184</v>
      </c>
      <c r="D33" s="1" t="s">
        <v>185</v>
      </c>
      <c r="E33" s="1" t="s">
        <v>117</v>
      </c>
      <c r="F33" s="1">
        <v>7332778584</v>
      </c>
    </row>
    <row r="34" spans="1:6" x14ac:dyDescent="0.25">
      <c r="A34" s="1">
        <v>886</v>
      </c>
      <c r="B34" s="1" t="s">
        <v>186</v>
      </c>
      <c r="C34" s="1" t="s">
        <v>88</v>
      </c>
      <c r="D34" s="1" t="s">
        <v>187</v>
      </c>
      <c r="E34" s="1" t="s">
        <v>105</v>
      </c>
      <c r="F34" s="1">
        <v>1374706667</v>
      </c>
    </row>
    <row r="35" spans="1:6" x14ac:dyDescent="0.25">
      <c r="A35" s="1">
        <v>365</v>
      </c>
      <c r="B35" s="1" t="s">
        <v>42</v>
      </c>
      <c r="C35" s="1" t="s">
        <v>167</v>
      </c>
      <c r="D35" s="1" t="s">
        <v>479</v>
      </c>
      <c r="E35" s="1" t="s">
        <v>790</v>
      </c>
      <c r="F35" s="1">
        <v>2176301525</v>
      </c>
    </row>
    <row r="36" spans="1:6" x14ac:dyDescent="0.25">
      <c r="A36" s="1">
        <v>946</v>
      </c>
      <c r="B36" s="1" t="s">
        <v>145</v>
      </c>
      <c r="C36" s="1" t="s">
        <v>791</v>
      </c>
      <c r="D36" s="1" t="s">
        <v>792</v>
      </c>
      <c r="E36" s="1" t="s">
        <v>139</v>
      </c>
      <c r="F36" s="1">
        <v>1590827102</v>
      </c>
    </row>
    <row r="37" spans="1:6" x14ac:dyDescent="0.25">
      <c r="A37" s="1">
        <v>152</v>
      </c>
      <c r="B37" s="1" t="s">
        <v>793</v>
      </c>
      <c r="C37" s="1" t="s">
        <v>174</v>
      </c>
      <c r="D37" s="1" t="s">
        <v>794</v>
      </c>
      <c r="E37" s="1" t="s">
        <v>163</v>
      </c>
      <c r="F37" s="1">
        <v>1705805447</v>
      </c>
    </row>
    <row r="38" spans="1:6" x14ac:dyDescent="0.25">
      <c r="A38" s="1">
        <v>789</v>
      </c>
      <c r="B38" s="1" t="s">
        <v>795</v>
      </c>
      <c r="C38" s="1" t="s">
        <v>103</v>
      </c>
      <c r="D38" s="1" t="s">
        <v>796</v>
      </c>
      <c r="E38" s="1" t="s">
        <v>97</v>
      </c>
      <c r="F38" s="1">
        <v>7412005788</v>
      </c>
    </row>
    <row r="39" spans="1:6" x14ac:dyDescent="0.25">
      <c r="A39" s="1">
        <v>148</v>
      </c>
      <c r="B39" s="1" t="s">
        <v>797</v>
      </c>
      <c r="C39" s="1" t="s">
        <v>95</v>
      </c>
      <c r="D39" s="1" t="s">
        <v>798</v>
      </c>
      <c r="E39" s="1" t="s">
        <v>156</v>
      </c>
      <c r="F39" s="1">
        <v>4924177596</v>
      </c>
    </row>
    <row r="40" spans="1:6" x14ac:dyDescent="0.25">
      <c r="A40" s="1">
        <v>7</v>
      </c>
      <c r="B40" s="1" t="s">
        <v>799</v>
      </c>
      <c r="C40" s="1" t="s">
        <v>92</v>
      </c>
      <c r="D40" s="1" t="s">
        <v>800</v>
      </c>
      <c r="E40" s="1" t="s">
        <v>801</v>
      </c>
      <c r="F40" s="1">
        <v>9744154055</v>
      </c>
    </row>
    <row r="41" spans="1:6" x14ac:dyDescent="0.25">
      <c r="A41" s="1">
        <v>982</v>
      </c>
      <c r="B41" s="1" t="s">
        <v>802</v>
      </c>
      <c r="C41" s="1" t="s">
        <v>158</v>
      </c>
      <c r="D41" s="1" t="s">
        <v>803</v>
      </c>
      <c r="E41" s="1" t="s">
        <v>90</v>
      </c>
      <c r="F41" s="1">
        <v>5862720266</v>
      </c>
    </row>
    <row r="42" spans="1:6" x14ac:dyDescent="0.25">
      <c r="A42" s="1">
        <v>249</v>
      </c>
      <c r="B42" s="1" t="s">
        <v>804</v>
      </c>
      <c r="C42" s="1" t="s">
        <v>146</v>
      </c>
      <c r="D42" s="1" t="s">
        <v>805</v>
      </c>
      <c r="E42" s="1" t="s">
        <v>87</v>
      </c>
      <c r="F42" s="1">
        <v>6264685114</v>
      </c>
    </row>
    <row r="43" spans="1:6" x14ac:dyDescent="0.25">
      <c r="A43" s="1">
        <v>273</v>
      </c>
      <c r="B43" s="1" t="s">
        <v>769</v>
      </c>
      <c r="C43" s="1" t="s">
        <v>99</v>
      </c>
      <c r="D43" s="1" t="s">
        <v>806</v>
      </c>
      <c r="E43" s="1" t="s">
        <v>163</v>
      </c>
      <c r="F43" s="1">
        <v>6650624462</v>
      </c>
    </row>
    <row r="44" spans="1:6" x14ac:dyDescent="0.25">
      <c r="A44" s="1">
        <v>172</v>
      </c>
      <c r="B44" s="1" t="s">
        <v>807</v>
      </c>
      <c r="C44" s="1" t="s">
        <v>111</v>
      </c>
      <c r="D44" s="1" t="s">
        <v>808</v>
      </c>
      <c r="E44" s="1" t="s">
        <v>87</v>
      </c>
      <c r="F44" s="1">
        <v>7889923764</v>
      </c>
    </row>
    <row r="45" spans="1:6" x14ac:dyDescent="0.25">
      <c r="A45" s="1">
        <v>234</v>
      </c>
      <c r="B45" s="1" t="s">
        <v>809</v>
      </c>
      <c r="C45" s="1" t="s">
        <v>103</v>
      </c>
      <c r="D45" s="1" t="s">
        <v>810</v>
      </c>
      <c r="E45" s="1" t="s">
        <v>148</v>
      </c>
      <c r="F45" s="1">
        <v>4666975381</v>
      </c>
    </row>
    <row r="46" spans="1:6" x14ac:dyDescent="0.25">
      <c r="A46" s="1">
        <v>844</v>
      </c>
      <c r="B46" s="1" t="s">
        <v>811</v>
      </c>
      <c r="C46" s="1" t="s">
        <v>184</v>
      </c>
      <c r="D46" s="1" t="s">
        <v>812</v>
      </c>
      <c r="E46" s="1" t="s">
        <v>133</v>
      </c>
      <c r="F46" s="1">
        <v>1860620006</v>
      </c>
    </row>
    <row r="47" spans="1:6" x14ac:dyDescent="0.25">
      <c r="A47" s="1">
        <v>368</v>
      </c>
      <c r="B47" s="1" t="s">
        <v>813</v>
      </c>
      <c r="C47" s="1" t="s">
        <v>111</v>
      </c>
      <c r="D47" s="1" t="s">
        <v>814</v>
      </c>
      <c r="E47" s="1" t="s">
        <v>87</v>
      </c>
      <c r="F47" s="1">
        <v>1015130737</v>
      </c>
    </row>
    <row r="48" spans="1:6" x14ac:dyDescent="0.25">
      <c r="A48" s="1">
        <v>372</v>
      </c>
      <c r="B48" s="1" t="s">
        <v>66</v>
      </c>
      <c r="C48" s="1" t="s">
        <v>92</v>
      </c>
      <c r="D48" s="1" t="s">
        <v>815</v>
      </c>
      <c r="E48" s="1" t="s">
        <v>90</v>
      </c>
      <c r="F48" s="1">
        <v>3355369287</v>
      </c>
    </row>
    <row r="49" spans="1:6" x14ac:dyDescent="0.25">
      <c r="A49" s="1">
        <v>82</v>
      </c>
      <c r="B49" s="1" t="s">
        <v>816</v>
      </c>
      <c r="C49" s="1" t="s">
        <v>161</v>
      </c>
      <c r="D49" s="1" t="s">
        <v>159</v>
      </c>
      <c r="E49" s="1" t="s">
        <v>817</v>
      </c>
      <c r="F49" s="1">
        <v>7381630742</v>
      </c>
    </row>
    <row r="50" spans="1:6" x14ac:dyDescent="0.25">
      <c r="A50" s="1">
        <v>528</v>
      </c>
      <c r="B50" s="1" t="s">
        <v>818</v>
      </c>
      <c r="C50" s="1" t="s">
        <v>85</v>
      </c>
      <c r="D50" s="1" t="s">
        <v>664</v>
      </c>
      <c r="E50" s="1" t="s">
        <v>801</v>
      </c>
      <c r="F50" s="1">
        <v>3343867513</v>
      </c>
    </row>
    <row r="51" spans="1:6" x14ac:dyDescent="0.25">
      <c r="A51" s="1">
        <v>143</v>
      </c>
      <c r="B51" s="1" t="s">
        <v>637</v>
      </c>
      <c r="C51" s="1" t="s">
        <v>137</v>
      </c>
      <c r="D51" s="1" t="s">
        <v>819</v>
      </c>
      <c r="E51" s="1" t="s">
        <v>93</v>
      </c>
      <c r="F51" s="1">
        <v>1484052991</v>
      </c>
    </row>
    <row r="52" spans="1:6" x14ac:dyDescent="0.25">
      <c r="A52" s="1">
        <v>429</v>
      </c>
      <c r="B52" s="1" t="s">
        <v>820</v>
      </c>
      <c r="C52" s="1" t="s">
        <v>95</v>
      </c>
      <c r="D52" s="1" t="s">
        <v>821</v>
      </c>
      <c r="E52" s="1" t="s">
        <v>121</v>
      </c>
      <c r="F52" s="1">
        <v>5158272401</v>
      </c>
    </row>
    <row r="53" spans="1:6" x14ac:dyDescent="0.25">
      <c r="A53" s="1">
        <v>47</v>
      </c>
      <c r="B53" s="1" t="s">
        <v>337</v>
      </c>
      <c r="C53" s="1" t="s">
        <v>88</v>
      </c>
      <c r="D53" s="1" t="s">
        <v>822</v>
      </c>
      <c r="E53" s="1" t="s">
        <v>823</v>
      </c>
      <c r="F53" s="1">
        <v>6223189308</v>
      </c>
    </row>
    <row r="54" spans="1:6" x14ac:dyDescent="0.25">
      <c r="A54" s="1">
        <v>790</v>
      </c>
      <c r="B54" s="1" t="s">
        <v>778</v>
      </c>
      <c r="C54" s="1" t="s">
        <v>791</v>
      </c>
      <c r="D54" s="1" t="s">
        <v>824</v>
      </c>
      <c r="E54" s="1" t="s">
        <v>90</v>
      </c>
      <c r="F54" s="1">
        <v>1246424250</v>
      </c>
    </row>
    <row r="55" spans="1:6" x14ac:dyDescent="0.25">
      <c r="A55" s="1">
        <v>427</v>
      </c>
      <c r="B55" s="1" t="s">
        <v>825</v>
      </c>
      <c r="C55" s="1" t="s">
        <v>99</v>
      </c>
      <c r="D55" s="1" t="s">
        <v>826</v>
      </c>
      <c r="E55" s="1" t="s">
        <v>148</v>
      </c>
      <c r="F55" s="1">
        <v>4239981168</v>
      </c>
    </row>
    <row r="56" spans="1:6" x14ac:dyDescent="0.25">
      <c r="A56" s="1">
        <v>906</v>
      </c>
      <c r="B56" s="1" t="s">
        <v>827</v>
      </c>
      <c r="C56" s="1" t="s">
        <v>180</v>
      </c>
      <c r="D56" s="1" t="s">
        <v>144</v>
      </c>
      <c r="E56" s="1" t="s">
        <v>828</v>
      </c>
      <c r="F56" s="1">
        <v>3882423236</v>
      </c>
    </row>
    <row r="57" spans="1:6" x14ac:dyDescent="0.25">
      <c r="A57" s="1">
        <v>750</v>
      </c>
      <c r="B57" s="1" t="s">
        <v>829</v>
      </c>
      <c r="C57" s="1" t="s">
        <v>167</v>
      </c>
      <c r="D57" s="1" t="s">
        <v>830</v>
      </c>
      <c r="E57" s="1" t="s">
        <v>831</v>
      </c>
      <c r="F57" s="1">
        <v>9166200177</v>
      </c>
    </row>
    <row r="58" spans="1:6" x14ac:dyDescent="0.25">
      <c r="A58" s="1">
        <v>913</v>
      </c>
      <c r="B58" s="1" t="s">
        <v>832</v>
      </c>
      <c r="C58" s="1" t="s">
        <v>833</v>
      </c>
      <c r="D58" s="1" t="s">
        <v>834</v>
      </c>
      <c r="E58" s="1" t="s">
        <v>101</v>
      </c>
      <c r="F58" s="1">
        <v>5137511014</v>
      </c>
    </row>
    <row r="59" spans="1:6" x14ac:dyDescent="0.25">
      <c r="A59" s="1">
        <v>31</v>
      </c>
      <c r="B59" s="1" t="s">
        <v>835</v>
      </c>
      <c r="C59" s="1" t="s">
        <v>180</v>
      </c>
      <c r="D59" s="1" t="s">
        <v>836</v>
      </c>
      <c r="E59" s="1" t="s">
        <v>837</v>
      </c>
      <c r="F59" s="1">
        <v>9741124956</v>
      </c>
    </row>
    <row r="60" spans="1:6" x14ac:dyDescent="0.25">
      <c r="A60" s="1">
        <v>733</v>
      </c>
      <c r="B60" s="1" t="s">
        <v>838</v>
      </c>
      <c r="C60" s="1" t="s">
        <v>158</v>
      </c>
      <c r="D60" s="1" t="s">
        <v>839</v>
      </c>
      <c r="E60" s="1" t="s">
        <v>840</v>
      </c>
      <c r="F60" s="1">
        <v>1055293942</v>
      </c>
    </row>
    <row r="61" spans="1:6" x14ac:dyDescent="0.25">
      <c r="A61" s="1">
        <v>624</v>
      </c>
      <c r="B61" s="1" t="s">
        <v>737</v>
      </c>
      <c r="C61" s="1" t="s">
        <v>184</v>
      </c>
      <c r="D61" s="1" t="s">
        <v>841</v>
      </c>
      <c r="E61" s="1" t="s">
        <v>148</v>
      </c>
      <c r="F61" s="1">
        <v>2774587967</v>
      </c>
    </row>
    <row r="62" spans="1:6" x14ac:dyDescent="0.25">
      <c r="A62" s="1">
        <v>199</v>
      </c>
      <c r="B62" s="1" t="s">
        <v>593</v>
      </c>
      <c r="C62" s="1" t="s">
        <v>174</v>
      </c>
      <c r="D62" s="1" t="s">
        <v>842</v>
      </c>
      <c r="E62" s="1" t="s">
        <v>843</v>
      </c>
      <c r="F62" s="1">
        <v>6383939014</v>
      </c>
    </row>
    <row r="63" spans="1:6" x14ac:dyDescent="0.25">
      <c r="A63" s="1">
        <v>112</v>
      </c>
      <c r="B63" s="1" t="s">
        <v>844</v>
      </c>
      <c r="C63" s="1" t="s">
        <v>114</v>
      </c>
      <c r="D63" s="1" t="s">
        <v>538</v>
      </c>
      <c r="E63" s="1" t="s">
        <v>93</v>
      </c>
      <c r="F63" s="1">
        <v>8157564947</v>
      </c>
    </row>
    <row r="64" spans="1:6" x14ac:dyDescent="0.25">
      <c r="A64" s="1">
        <v>256</v>
      </c>
      <c r="B64" s="1" t="s">
        <v>308</v>
      </c>
      <c r="C64" s="1" t="s">
        <v>167</v>
      </c>
      <c r="D64" s="1" t="s">
        <v>845</v>
      </c>
      <c r="E64" s="1" t="s">
        <v>846</v>
      </c>
      <c r="F64" s="1">
        <v>2513725051</v>
      </c>
    </row>
    <row r="65" spans="1:6" x14ac:dyDescent="0.25">
      <c r="A65" s="1">
        <v>848</v>
      </c>
      <c r="B65" s="1" t="s">
        <v>847</v>
      </c>
      <c r="C65" s="1" t="s">
        <v>174</v>
      </c>
      <c r="D65" s="1" t="s">
        <v>848</v>
      </c>
      <c r="E65" s="1" t="s">
        <v>790</v>
      </c>
      <c r="F65" s="1">
        <v>6829482368</v>
      </c>
    </row>
    <row r="66" spans="1:6" x14ac:dyDescent="0.25">
      <c r="A66" s="1">
        <v>102</v>
      </c>
      <c r="B66" s="1" t="s">
        <v>106</v>
      </c>
      <c r="C66" s="1" t="s">
        <v>174</v>
      </c>
      <c r="D66" s="1" t="s">
        <v>849</v>
      </c>
      <c r="E66" s="1" t="s">
        <v>133</v>
      </c>
      <c r="F66" s="1">
        <v>3746956671</v>
      </c>
    </row>
    <row r="67" spans="1:6" x14ac:dyDescent="0.25">
      <c r="A67" s="1">
        <v>361</v>
      </c>
      <c r="B67" s="1" t="s">
        <v>850</v>
      </c>
      <c r="C67" s="1" t="s">
        <v>85</v>
      </c>
      <c r="D67" s="1" t="s">
        <v>851</v>
      </c>
      <c r="E67" s="1" t="s">
        <v>163</v>
      </c>
      <c r="F67" s="1">
        <v>3968979172</v>
      </c>
    </row>
    <row r="68" spans="1:6" x14ac:dyDescent="0.25">
      <c r="A68" s="1">
        <v>962</v>
      </c>
      <c r="B68" s="1" t="s">
        <v>852</v>
      </c>
      <c r="C68" s="1" t="s">
        <v>127</v>
      </c>
      <c r="D68" s="1" t="s">
        <v>853</v>
      </c>
      <c r="E68" s="1" t="s">
        <v>117</v>
      </c>
      <c r="F68" s="1">
        <v>3932448384</v>
      </c>
    </row>
    <row r="69" spans="1:6" x14ac:dyDescent="0.25">
      <c r="A69" s="1">
        <v>443</v>
      </c>
      <c r="B69" s="1" t="s">
        <v>854</v>
      </c>
      <c r="C69" s="1" t="s">
        <v>123</v>
      </c>
      <c r="D69" s="1" t="s">
        <v>855</v>
      </c>
      <c r="E69" s="1" t="s">
        <v>129</v>
      </c>
      <c r="F69" s="1">
        <v>2852248623</v>
      </c>
    </row>
    <row r="70" spans="1:6" x14ac:dyDescent="0.25">
      <c r="A70" s="1">
        <v>977</v>
      </c>
      <c r="B70" s="1" t="s">
        <v>856</v>
      </c>
      <c r="C70" s="1" t="s">
        <v>857</v>
      </c>
      <c r="D70" s="1" t="s">
        <v>822</v>
      </c>
      <c r="E70" s="1" t="s">
        <v>160</v>
      </c>
      <c r="F70" s="1">
        <v>2448301670</v>
      </c>
    </row>
    <row r="71" spans="1:6" x14ac:dyDescent="0.25">
      <c r="A71" s="1">
        <v>936</v>
      </c>
      <c r="B71" s="1" t="s">
        <v>542</v>
      </c>
      <c r="C71" s="1" t="s">
        <v>85</v>
      </c>
      <c r="D71" s="1" t="s">
        <v>858</v>
      </c>
      <c r="E71" s="1" t="s">
        <v>859</v>
      </c>
      <c r="F71" s="1">
        <v>3017545245</v>
      </c>
    </row>
    <row r="72" spans="1:6" x14ac:dyDescent="0.25">
      <c r="A72" s="1">
        <v>395</v>
      </c>
      <c r="B72" s="1" t="s">
        <v>860</v>
      </c>
      <c r="C72" s="1" t="s">
        <v>137</v>
      </c>
      <c r="D72" s="1" t="s">
        <v>861</v>
      </c>
      <c r="E72" s="1" t="s">
        <v>87</v>
      </c>
      <c r="F72" s="1">
        <v>3061127061</v>
      </c>
    </row>
    <row r="73" spans="1:6" x14ac:dyDescent="0.25">
      <c r="A73" s="1">
        <v>344</v>
      </c>
      <c r="B73" s="1" t="s">
        <v>363</v>
      </c>
      <c r="C73" s="1" t="s">
        <v>862</v>
      </c>
      <c r="D73" s="1" t="s">
        <v>863</v>
      </c>
      <c r="E73" s="1" t="s">
        <v>864</v>
      </c>
      <c r="F73" s="1">
        <v>6894953031</v>
      </c>
    </row>
    <row r="74" spans="1:6" x14ac:dyDescent="0.25">
      <c r="A74" s="1">
        <v>48</v>
      </c>
      <c r="B74" s="1" t="s">
        <v>865</v>
      </c>
      <c r="C74" s="1" t="s">
        <v>141</v>
      </c>
      <c r="D74" s="1" t="s">
        <v>866</v>
      </c>
      <c r="E74" s="1" t="s">
        <v>790</v>
      </c>
      <c r="F74" s="1">
        <v>3072705157</v>
      </c>
    </row>
    <row r="75" spans="1:6" x14ac:dyDescent="0.25">
      <c r="A75" s="1">
        <v>362</v>
      </c>
      <c r="B75" s="1" t="s">
        <v>867</v>
      </c>
      <c r="C75" s="1" t="s">
        <v>88</v>
      </c>
      <c r="D75" s="1" t="s">
        <v>868</v>
      </c>
      <c r="E75" s="1" t="s">
        <v>105</v>
      </c>
      <c r="F75" s="1">
        <v>7245809798</v>
      </c>
    </row>
    <row r="76" spans="1:6" x14ac:dyDescent="0.25">
      <c r="A76" s="1">
        <v>88</v>
      </c>
      <c r="B76" s="1" t="s">
        <v>869</v>
      </c>
      <c r="C76" s="1" t="s">
        <v>180</v>
      </c>
      <c r="D76" s="1" t="s">
        <v>870</v>
      </c>
      <c r="E76" s="1" t="s">
        <v>163</v>
      </c>
      <c r="F76" s="1">
        <v>8271644418</v>
      </c>
    </row>
    <row r="77" spans="1:6" x14ac:dyDescent="0.25">
      <c r="A77" s="1">
        <v>289</v>
      </c>
      <c r="B77" s="1" t="s">
        <v>340</v>
      </c>
      <c r="C77" s="1" t="s">
        <v>88</v>
      </c>
      <c r="D77" s="1" t="s">
        <v>871</v>
      </c>
      <c r="E77" s="1" t="s">
        <v>872</v>
      </c>
      <c r="F77" s="1">
        <v>3201665520</v>
      </c>
    </row>
    <row r="78" spans="1:6" x14ac:dyDescent="0.25">
      <c r="A78" s="1">
        <v>704</v>
      </c>
      <c r="B78" s="1" t="s">
        <v>873</v>
      </c>
      <c r="C78" s="1" t="s">
        <v>114</v>
      </c>
      <c r="D78" s="1" t="s">
        <v>874</v>
      </c>
      <c r="E78" s="1" t="s">
        <v>790</v>
      </c>
      <c r="F78" s="1">
        <v>3426056035</v>
      </c>
    </row>
    <row r="79" spans="1:6" x14ac:dyDescent="0.25">
      <c r="A79" s="1">
        <v>903</v>
      </c>
      <c r="B79" s="1" t="s">
        <v>372</v>
      </c>
      <c r="C79" s="1" t="s">
        <v>184</v>
      </c>
      <c r="D79" s="1" t="s">
        <v>875</v>
      </c>
      <c r="E79" s="1" t="s">
        <v>872</v>
      </c>
      <c r="F79" s="1">
        <v>1233066378</v>
      </c>
    </row>
    <row r="80" spans="1:6" x14ac:dyDescent="0.25">
      <c r="A80" s="1">
        <v>315</v>
      </c>
      <c r="B80" s="1" t="s">
        <v>366</v>
      </c>
      <c r="C80" s="1" t="s">
        <v>88</v>
      </c>
      <c r="D80" s="1" t="s">
        <v>23</v>
      </c>
      <c r="E80" s="1" t="s">
        <v>828</v>
      </c>
      <c r="F80" s="1">
        <v>6263485134</v>
      </c>
    </row>
    <row r="81" spans="1:6" x14ac:dyDescent="0.25">
      <c r="A81" s="1">
        <v>501</v>
      </c>
      <c r="B81" s="1" t="s">
        <v>876</v>
      </c>
      <c r="C81" s="1" t="s">
        <v>123</v>
      </c>
      <c r="D81" s="1" t="s">
        <v>877</v>
      </c>
      <c r="E81" s="1" t="s">
        <v>163</v>
      </c>
      <c r="F81" s="1">
        <v>1354925878</v>
      </c>
    </row>
    <row r="82" spans="1:6" x14ac:dyDescent="0.25">
      <c r="A82" s="1">
        <v>812</v>
      </c>
      <c r="B82" s="1" t="s">
        <v>878</v>
      </c>
      <c r="C82" s="1" t="s">
        <v>85</v>
      </c>
      <c r="D82" s="1" t="s">
        <v>879</v>
      </c>
      <c r="E82" s="1" t="s">
        <v>105</v>
      </c>
      <c r="F82" s="1">
        <v>6143377957</v>
      </c>
    </row>
    <row r="83" spans="1:6" x14ac:dyDescent="0.25">
      <c r="A83" s="1">
        <v>953</v>
      </c>
      <c r="B83" s="1" t="s">
        <v>24</v>
      </c>
      <c r="C83" s="1" t="s">
        <v>862</v>
      </c>
      <c r="D83" s="1" t="s">
        <v>880</v>
      </c>
      <c r="E83" s="1" t="s">
        <v>93</v>
      </c>
      <c r="F83" s="1">
        <v>1029837290</v>
      </c>
    </row>
    <row r="84" spans="1:6" x14ac:dyDescent="0.25">
      <c r="A84" s="1">
        <v>830</v>
      </c>
      <c r="B84" s="1" t="s">
        <v>804</v>
      </c>
      <c r="C84" s="1" t="s">
        <v>881</v>
      </c>
      <c r="D84" s="1" t="s">
        <v>882</v>
      </c>
      <c r="E84" s="1" t="s">
        <v>90</v>
      </c>
      <c r="F84" s="1">
        <v>9313787148</v>
      </c>
    </row>
    <row r="85" spans="1:6" x14ac:dyDescent="0.25">
      <c r="A85" s="1">
        <v>656</v>
      </c>
      <c r="B85" s="1" t="s">
        <v>883</v>
      </c>
      <c r="C85" s="1" t="s">
        <v>161</v>
      </c>
      <c r="D85" s="1" t="s">
        <v>884</v>
      </c>
      <c r="E85" s="1" t="s">
        <v>843</v>
      </c>
      <c r="F85" s="1">
        <v>9053980373</v>
      </c>
    </row>
    <row r="86" spans="1:6" x14ac:dyDescent="0.25">
      <c r="A86" s="1">
        <v>935</v>
      </c>
      <c r="B86" s="1" t="s">
        <v>885</v>
      </c>
      <c r="C86" s="1" t="s">
        <v>167</v>
      </c>
      <c r="D86" s="1" t="s">
        <v>886</v>
      </c>
      <c r="E86" s="1" t="s">
        <v>182</v>
      </c>
      <c r="F86" s="1">
        <v>2836649349</v>
      </c>
    </row>
    <row r="87" spans="1:6" x14ac:dyDescent="0.25">
      <c r="A87" s="1">
        <v>762</v>
      </c>
      <c r="B87" s="1" t="s">
        <v>887</v>
      </c>
      <c r="C87" s="1" t="s">
        <v>85</v>
      </c>
      <c r="D87" s="1" t="s">
        <v>888</v>
      </c>
      <c r="E87" s="1" t="s">
        <v>125</v>
      </c>
      <c r="F87" s="1">
        <v>1786274009</v>
      </c>
    </row>
    <row r="88" spans="1:6" x14ac:dyDescent="0.25">
      <c r="A88" s="1">
        <v>698</v>
      </c>
      <c r="B88" s="1" t="s">
        <v>337</v>
      </c>
      <c r="C88" s="1" t="s">
        <v>111</v>
      </c>
      <c r="D88" s="1" t="s">
        <v>889</v>
      </c>
      <c r="E88" s="1" t="s">
        <v>160</v>
      </c>
      <c r="F88" s="1">
        <v>1300453861</v>
      </c>
    </row>
    <row r="89" spans="1:6" x14ac:dyDescent="0.25">
      <c r="A89" s="1">
        <v>294</v>
      </c>
      <c r="B89" s="1" t="s">
        <v>890</v>
      </c>
      <c r="C89" s="1" t="s">
        <v>833</v>
      </c>
      <c r="D89" s="1" t="s">
        <v>175</v>
      </c>
      <c r="E89" s="1" t="s">
        <v>840</v>
      </c>
      <c r="F89" s="1">
        <v>6518015418</v>
      </c>
    </row>
    <row r="90" spans="1:6" x14ac:dyDescent="0.25">
      <c r="A90" s="1">
        <v>535</v>
      </c>
      <c r="B90" s="1" t="s">
        <v>511</v>
      </c>
      <c r="C90" s="1" t="s">
        <v>92</v>
      </c>
      <c r="D90" s="1" t="s">
        <v>891</v>
      </c>
      <c r="E90" s="1" t="s">
        <v>148</v>
      </c>
      <c r="F90" s="1">
        <v>7774474168</v>
      </c>
    </row>
    <row r="91" spans="1:6" x14ac:dyDescent="0.25">
      <c r="A91" s="1">
        <v>357</v>
      </c>
      <c r="B91" s="1" t="s">
        <v>892</v>
      </c>
      <c r="C91" s="1" t="s">
        <v>862</v>
      </c>
      <c r="D91" s="1" t="s">
        <v>893</v>
      </c>
      <c r="E91" s="1" t="s">
        <v>864</v>
      </c>
      <c r="F91" s="1">
        <v>5796916149</v>
      </c>
    </row>
    <row r="92" spans="1:6" x14ac:dyDescent="0.25">
      <c r="A92" s="1">
        <v>468</v>
      </c>
      <c r="B92" s="1" t="s">
        <v>894</v>
      </c>
      <c r="C92" s="1" t="s">
        <v>95</v>
      </c>
      <c r="D92" s="1" t="s">
        <v>895</v>
      </c>
      <c r="E92" s="1" t="s">
        <v>896</v>
      </c>
      <c r="F92" s="1">
        <v>2618359567</v>
      </c>
    </row>
    <row r="93" spans="1:6" x14ac:dyDescent="0.25">
      <c r="A93" s="1">
        <v>798</v>
      </c>
      <c r="B93" s="1" t="s">
        <v>897</v>
      </c>
      <c r="C93" s="1" t="s">
        <v>158</v>
      </c>
      <c r="D93" s="1" t="s">
        <v>898</v>
      </c>
      <c r="E93" s="1" t="s">
        <v>843</v>
      </c>
      <c r="F93" s="1">
        <v>2073271791</v>
      </c>
    </row>
    <row r="94" spans="1:6" x14ac:dyDescent="0.25">
      <c r="A94" s="1">
        <v>497</v>
      </c>
      <c r="B94" s="1" t="s">
        <v>899</v>
      </c>
      <c r="C94" s="1" t="s">
        <v>174</v>
      </c>
      <c r="D94" s="1" t="s">
        <v>900</v>
      </c>
      <c r="E94" s="1" t="s">
        <v>125</v>
      </c>
      <c r="F94" s="1">
        <v>8030257579</v>
      </c>
    </row>
    <row r="95" spans="1:6" x14ac:dyDescent="0.25">
      <c r="A95" s="1">
        <v>841</v>
      </c>
      <c r="B95" s="1" t="s">
        <v>901</v>
      </c>
      <c r="C95" s="1" t="s">
        <v>119</v>
      </c>
      <c r="D95" s="1" t="s">
        <v>902</v>
      </c>
      <c r="E95" s="1" t="s">
        <v>125</v>
      </c>
      <c r="F95" s="1">
        <v>1610528704</v>
      </c>
    </row>
    <row r="96" spans="1:6" x14ac:dyDescent="0.25">
      <c r="A96" s="1">
        <v>521</v>
      </c>
      <c r="B96" s="1" t="s">
        <v>903</v>
      </c>
      <c r="C96" s="1" t="s">
        <v>131</v>
      </c>
      <c r="D96" s="1" t="s">
        <v>904</v>
      </c>
      <c r="E96" s="1" t="s">
        <v>109</v>
      </c>
      <c r="F96" s="1">
        <v>4105997340</v>
      </c>
    </row>
    <row r="97" spans="1:6" x14ac:dyDescent="0.25">
      <c r="A97" s="1">
        <v>2</v>
      </c>
      <c r="B97" s="1" t="s">
        <v>905</v>
      </c>
      <c r="C97" s="1" t="s">
        <v>92</v>
      </c>
      <c r="D97" s="1" t="s">
        <v>906</v>
      </c>
      <c r="E97" s="1" t="s">
        <v>801</v>
      </c>
      <c r="F97" s="1">
        <v>9250747856</v>
      </c>
    </row>
    <row r="98" spans="1:6" x14ac:dyDescent="0.25">
      <c r="A98" s="1">
        <v>637</v>
      </c>
      <c r="B98" s="1" t="s">
        <v>887</v>
      </c>
      <c r="C98" s="1" t="s">
        <v>141</v>
      </c>
      <c r="D98" s="1" t="s">
        <v>907</v>
      </c>
      <c r="E98" s="1" t="s">
        <v>908</v>
      </c>
      <c r="F98" s="1">
        <v>8907221376</v>
      </c>
    </row>
    <row r="99" spans="1:6" x14ac:dyDescent="0.25">
      <c r="A99" s="1">
        <v>407</v>
      </c>
      <c r="B99" s="1" t="s">
        <v>909</v>
      </c>
      <c r="C99" s="1" t="s">
        <v>99</v>
      </c>
      <c r="D99" s="1" t="s">
        <v>910</v>
      </c>
      <c r="E99" s="1" t="s">
        <v>823</v>
      </c>
      <c r="F99" s="1">
        <v>5519170607</v>
      </c>
    </row>
    <row r="100" spans="1:6" x14ac:dyDescent="0.25">
      <c r="A100" s="1">
        <v>87</v>
      </c>
      <c r="B100" s="1" t="s">
        <v>116</v>
      </c>
      <c r="C100" s="1" t="s">
        <v>99</v>
      </c>
      <c r="D100" s="1" t="s">
        <v>23</v>
      </c>
      <c r="E100" s="1" t="s">
        <v>790</v>
      </c>
      <c r="F100" s="1">
        <v>4444871583</v>
      </c>
    </row>
    <row r="101" spans="1:6" x14ac:dyDescent="0.25">
      <c r="A101" s="1">
        <v>894</v>
      </c>
      <c r="B101" s="1" t="s">
        <v>911</v>
      </c>
      <c r="C101" s="1" t="s">
        <v>141</v>
      </c>
      <c r="D101" s="1" t="s">
        <v>912</v>
      </c>
      <c r="E101" s="1" t="s">
        <v>101</v>
      </c>
      <c r="F101" s="1">
        <v>9892285623</v>
      </c>
    </row>
    <row r="102" spans="1:6" x14ac:dyDescent="0.25">
      <c r="A102" s="1">
        <v>708</v>
      </c>
      <c r="B102" s="1" t="s">
        <v>140</v>
      </c>
      <c r="C102" s="1" t="s">
        <v>141</v>
      </c>
      <c r="D102" s="1" t="s">
        <v>619</v>
      </c>
      <c r="E102" s="1" t="s">
        <v>125</v>
      </c>
      <c r="F102" s="1">
        <v>6155699440</v>
      </c>
    </row>
    <row r="103" spans="1:6" x14ac:dyDescent="0.25">
      <c r="A103" s="1">
        <v>311</v>
      </c>
      <c r="B103" s="1" t="s">
        <v>913</v>
      </c>
      <c r="C103" s="1" t="s">
        <v>119</v>
      </c>
      <c r="D103" s="1" t="s">
        <v>914</v>
      </c>
      <c r="E103" s="1" t="s">
        <v>125</v>
      </c>
      <c r="F103" s="1">
        <v>2539275235</v>
      </c>
    </row>
    <row r="104" spans="1:6" x14ac:dyDescent="0.25">
      <c r="A104" s="1">
        <v>888</v>
      </c>
      <c r="B104" s="1" t="s">
        <v>915</v>
      </c>
      <c r="C104" s="1" t="s">
        <v>174</v>
      </c>
      <c r="D104" s="1" t="s">
        <v>159</v>
      </c>
      <c r="E104" s="1" t="s">
        <v>125</v>
      </c>
      <c r="F104" s="1">
        <v>4534991454</v>
      </c>
    </row>
    <row r="105" spans="1:6" x14ac:dyDescent="0.25">
      <c r="A105" s="1">
        <v>678</v>
      </c>
      <c r="B105" s="1" t="s">
        <v>916</v>
      </c>
      <c r="C105" s="1" t="s">
        <v>791</v>
      </c>
      <c r="D105" s="1" t="s">
        <v>400</v>
      </c>
      <c r="E105" s="1" t="s">
        <v>160</v>
      </c>
      <c r="F105" s="1">
        <v>9411155106</v>
      </c>
    </row>
    <row r="106" spans="1:6" x14ac:dyDescent="0.25">
      <c r="A106" s="1">
        <v>734</v>
      </c>
      <c r="B106" s="1" t="s">
        <v>917</v>
      </c>
      <c r="C106" s="1" t="s">
        <v>146</v>
      </c>
      <c r="D106" s="1" t="s">
        <v>918</v>
      </c>
      <c r="E106" s="1" t="s">
        <v>139</v>
      </c>
      <c r="F106" s="1">
        <v>1161903173</v>
      </c>
    </row>
    <row r="107" spans="1:6" x14ac:dyDescent="0.25">
      <c r="A107" s="1">
        <v>640</v>
      </c>
      <c r="B107" s="1" t="s">
        <v>919</v>
      </c>
      <c r="C107" s="1" t="s">
        <v>141</v>
      </c>
      <c r="D107" s="1" t="s">
        <v>920</v>
      </c>
      <c r="E107" s="1" t="s">
        <v>163</v>
      </c>
      <c r="F107" s="1">
        <v>7858706884</v>
      </c>
    </row>
    <row r="108" spans="1:6" x14ac:dyDescent="0.25">
      <c r="A108" s="1">
        <v>189</v>
      </c>
      <c r="B108" s="1" t="s">
        <v>921</v>
      </c>
      <c r="C108" s="1" t="s">
        <v>857</v>
      </c>
      <c r="D108" s="1" t="s">
        <v>922</v>
      </c>
      <c r="E108" s="1" t="s">
        <v>182</v>
      </c>
      <c r="F108" s="1">
        <v>1967221186</v>
      </c>
    </row>
    <row r="109" spans="1:6" x14ac:dyDescent="0.25">
      <c r="A109" s="1">
        <v>685</v>
      </c>
      <c r="B109" s="1" t="s">
        <v>923</v>
      </c>
      <c r="C109" s="1" t="s">
        <v>111</v>
      </c>
      <c r="D109" s="1" t="s">
        <v>924</v>
      </c>
      <c r="E109" s="1" t="s">
        <v>840</v>
      </c>
      <c r="F109" s="1">
        <v>9336147887</v>
      </c>
    </row>
    <row r="110" spans="1:6" x14ac:dyDescent="0.25">
      <c r="A110" s="1">
        <v>617</v>
      </c>
      <c r="B110" s="1" t="s">
        <v>494</v>
      </c>
      <c r="C110" s="1" t="s">
        <v>184</v>
      </c>
      <c r="D110" s="1" t="s">
        <v>925</v>
      </c>
      <c r="E110" s="1" t="s">
        <v>864</v>
      </c>
      <c r="F110" s="1">
        <v>8437782692</v>
      </c>
    </row>
    <row r="111" spans="1:6" x14ac:dyDescent="0.25">
      <c r="A111" s="1">
        <v>508</v>
      </c>
      <c r="B111" s="1" t="s">
        <v>926</v>
      </c>
      <c r="C111" s="1" t="s">
        <v>174</v>
      </c>
      <c r="D111" s="1" t="s">
        <v>927</v>
      </c>
      <c r="E111" s="1" t="s">
        <v>928</v>
      </c>
      <c r="F111" s="1">
        <v>4162410124</v>
      </c>
    </row>
    <row r="112" spans="1:6" x14ac:dyDescent="0.25">
      <c r="A112" s="1">
        <v>406</v>
      </c>
      <c r="B112" s="1" t="s">
        <v>176</v>
      </c>
      <c r="C112" s="1" t="s">
        <v>161</v>
      </c>
      <c r="D112" s="1" t="s">
        <v>929</v>
      </c>
      <c r="E112" s="1" t="s">
        <v>859</v>
      </c>
      <c r="F112" s="1">
        <v>3864558057</v>
      </c>
    </row>
    <row r="113" spans="1:6" x14ac:dyDescent="0.25">
      <c r="A113" s="1">
        <v>132</v>
      </c>
      <c r="B113" s="1" t="s">
        <v>930</v>
      </c>
      <c r="C113" s="1" t="s">
        <v>167</v>
      </c>
      <c r="D113" s="1" t="s">
        <v>931</v>
      </c>
      <c r="E113" s="1" t="s">
        <v>160</v>
      </c>
      <c r="F113" s="1">
        <v>2019622576</v>
      </c>
    </row>
    <row r="114" spans="1:6" x14ac:dyDescent="0.25">
      <c r="A114" s="1">
        <v>785</v>
      </c>
      <c r="B114" s="1" t="s">
        <v>932</v>
      </c>
      <c r="C114" s="1" t="s">
        <v>85</v>
      </c>
      <c r="D114" s="1" t="s">
        <v>933</v>
      </c>
      <c r="E114" s="1" t="s">
        <v>163</v>
      </c>
      <c r="F114" s="1">
        <v>1837040341</v>
      </c>
    </row>
    <row r="115" spans="1:6" x14ac:dyDescent="0.25">
      <c r="A115" s="1">
        <v>113</v>
      </c>
      <c r="B115" s="1" t="s">
        <v>934</v>
      </c>
      <c r="C115" s="1" t="s">
        <v>180</v>
      </c>
      <c r="D115" s="1" t="s">
        <v>935</v>
      </c>
      <c r="E115" s="1" t="s">
        <v>936</v>
      </c>
      <c r="F115" s="1">
        <v>4235755436</v>
      </c>
    </row>
    <row r="116" spans="1:6" x14ac:dyDescent="0.25">
      <c r="A116" s="1">
        <v>951</v>
      </c>
      <c r="B116" s="1" t="s">
        <v>656</v>
      </c>
      <c r="C116" s="1" t="s">
        <v>85</v>
      </c>
      <c r="D116" s="1" t="s">
        <v>937</v>
      </c>
      <c r="E116" s="1" t="s">
        <v>153</v>
      </c>
      <c r="F116" s="1">
        <v>4933964760</v>
      </c>
    </row>
    <row r="117" spans="1:6" x14ac:dyDescent="0.25">
      <c r="A117" s="1">
        <v>169</v>
      </c>
      <c r="B117" s="1" t="s">
        <v>938</v>
      </c>
      <c r="C117" s="1" t="s">
        <v>127</v>
      </c>
      <c r="D117" s="1" t="s">
        <v>939</v>
      </c>
      <c r="E117" s="1" t="s">
        <v>828</v>
      </c>
      <c r="F117" s="1">
        <v>9986862728</v>
      </c>
    </row>
    <row r="118" spans="1:6" x14ac:dyDescent="0.25">
      <c r="A118" s="1">
        <v>984</v>
      </c>
      <c r="B118" s="1" t="s">
        <v>940</v>
      </c>
      <c r="C118" s="1" t="s">
        <v>127</v>
      </c>
      <c r="D118" s="1" t="s">
        <v>941</v>
      </c>
      <c r="E118" s="1" t="s">
        <v>109</v>
      </c>
      <c r="F118" s="1">
        <v>2460523574</v>
      </c>
    </row>
    <row r="119" spans="1:6" x14ac:dyDescent="0.25">
      <c r="A119" s="1">
        <v>881</v>
      </c>
      <c r="B119" s="1" t="s">
        <v>942</v>
      </c>
      <c r="C119" s="1" t="s">
        <v>158</v>
      </c>
      <c r="D119" s="1" t="s">
        <v>279</v>
      </c>
      <c r="E119" s="1" t="s">
        <v>169</v>
      </c>
      <c r="F119" s="1">
        <v>3243646644</v>
      </c>
    </row>
    <row r="120" spans="1:6" x14ac:dyDescent="0.25">
      <c r="A120" s="1">
        <v>883</v>
      </c>
      <c r="B120" s="1" t="s">
        <v>943</v>
      </c>
      <c r="C120" s="1" t="s">
        <v>111</v>
      </c>
      <c r="D120" s="1" t="s">
        <v>944</v>
      </c>
      <c r="E120" s="1" t="s">
        <v>945</v>
      </c>
      <c r="F120" s="1">
        <v>4932358514</v>
      </c>
    </row>
    <row r="121" spans="1:6" x14ac:dyDescent="0.25">
      <c r="A121" s="1">
        <v>735</v>
      </c>
      <c r="B121" s="1" t="s">
        <v>164</v>
      </c>
      <c r="C121" s="1" t="s">
        <v>103</v>
      </c>
      <c r="D121" s="1" t="s">
        <v>946</v>
      </c>
      <c r="E121" s="1" t="s">
        <v>139</v>
      </c>
      <c r="F121" s="1">
        <v>1419382893</v>
      </c>
    </row>
    <row r="122" spans="1:6" x14ac:dyDescent="0.25">
      <c r="A122" s="1">
        <v>120</v>
      </c>
      <c r="B122" s="1" t="s">
        <v>947</v>
      </c>
      <c r="C122" s="1" t="s">
        <v>92</v>
      </c>
      <c r="D122" s="1" t="s">
        <v>948</v>
      </c>
      <c r="E122" s="1" t="s">
        <v>949</v>
      </c>
      <c r="F122" s="1">
        <v>6456637698</v>
      </c>
    </row>
    <row r="123" spans="1:6" x14ac:dyDescent="0.25">
      <c r="A123" s="1">
        <v>92</v>
      </c>
      <c r="B123" s="1" t="s">
        <v>950</v>
      </c>
      <c r="C123" s="1" t="s">
        <v>857</v>
      </c>
      <c r="D123" s="1" t="s">
        <v>263</v>
      </c>
      <c r="E123" s="1" t="s">
        <v>87</v>
      </c>
      <c r="F123" s="1">
        <v>4615496293</v>
      </c>
    </row>
    <row r="124" spans="1:6" x14ac:dyDescent="0.25">
      <c r="A124" s="1">
        <v>618</v>
      </c>
      <c r="B124" s="1" t="s">
        <v>916</v>
      </c>
      <c r="C124" s="1" t="s">
        <v>158</v>
      </c>
      <c r="D124" s="1" t="s">
        <v>951</v>
      </c>
      <c r="E124" s="1" t="s">
        <v>864</v>
      </c>
      <c r="F124" s="1">
        <v>6419268208</v>
      </c>
    </row>
    <row r="125" spans="1:6" x14ac:dyDescent="0.25">
      <c r="A125" s="1">
        <v>768</v>
      </c>
      <c r="B125" s="1" t="s">
        <v>952</v>
      </c>
      <c r="C125" s="1" t="s">
        <v>92</v>
      </c>
      <c r="D125" s="1" t="s">
        <v>953</v>
      </c>
      <c r="E125" s="1" t="s">
        <v>87</v>
      </c>
      <c r="F125" s="1">
        <v>3258758083</v>
      </c>
    </row>
    <row r="126" spans="1:6" x14ac:dyDescent="0.25">
      <c r="A126" s="1">
        <v>619</v>
      </c>
      <c r="B126" s="1" t="s">
        <v>954</v>
      </c>
      <c r="C126" s="1" t="s">
        <v>103</v>
      </c>
      <c r="D126" s="1" t="s">
        <v>955</v>
      </c>
      <c r="E126" s="1" t="s">
        <v>790</v>
      </c>
      <c r="F126" s="1">
        <v>9823103962</v>
      </c>
    </row>
    <row r="127" spans="1:6" x14ac:dyDescent="0.25">
      <c r="A127" s="1">
        <v>393</v>
      </c>
      <c r="B127" s="1" t="s">
        <v>488</v>
      </c>
      <c r="C127" s="1" t="s">
        <v>158</v>
      </c>
      <c r="D127" s="1" t="s">
        <v>956</v>
      </c>
      <c r="E127" s="1" t="s">
        <v>87</v>
      </c>
      <c r="F127" s="1">
        <v>5931525319</v>
      </c>
    </row>
    <row r="128" spans="1:6" x14ac:dyDescent="0.25">
      <c r="A128" s="1">
        <v>127</v>
      </c>
      <c r="B128" s="1" t="s">
        <v>488</v>
      </c>
      <c r="C128" s="1" t="s">
        <v>146</v>
      </c>
      <c r="D128" s="1" t="s">
        <v>957</v>
      </c>
      <c r="E128" s="1" t="s">
        <v>148</v>
      </c>
      <c r="F128" s="1">
        <v>5199096406</v>
      </c>
    </row>
    <row r="129" spans="1:6" x14ac:dyDescent="0.25">
      <c r="A129" s="1">
        <v>329</v>
      </c>
      <c r="B129" s="1" t="s">
        <v>958</v>
      </c>
      <c r="C129" s="1" t="s">
        <v>833</v>
      </c>
      <c r="D129" s="1" t="s">
        <v>959</v>
      </c>
      <c r="E129" s="1" t="s">
        <v>148</v>
      </c>
      <c r="F129" s="1">
        <v>4926013012</v>
      </c>
    </row>
    <row r="130" spans="1:6" x14ac:dyDescent="0.25">
      <c r="A130" s="1">
        <v>839</v>
      </c>
      <c r="B130" s="1" t="s">
        <v>960</v>
      </c>
      <c r="C130" s="1" t="s">
        <v>146</v>
      </c>
      <c r="D130" s="1" t="s">
        <v>961</v>
      </c>
      <c r="E130" s="1" t="s">
        <v>864</v>
      </c>
      <c r="F130" s="1">
        <v>1385206446</v>
      </c>
    </row>
    <row r="131" spans="1:6" x14ac:dyDescent="0.25">
      <c r="A131" s="1">
        <v>787</v>
      </c>
      <c r="B131" s="1" t="s">
        <v>950</v>
      </c>
      <c r="C131" s="1" t="s">
        <v>137</v>
      </c>
      <c r="D131" s="1" t="s">
        <v>962</v>
      </c>
      <c r="E131" s="1" t="s">
        <v>872</v>
      </c>
      <c r="F131" s="1">
        <v>7592482439</v>
      </c>
    </row>
    <row r="132" spans="1:6" x14ac:dyDescent="0.25">
      <c r="A132" s="1">
        <v>658</v>
      </c>
      <c r="B132" s="1" t="s">
        <v>500</v>
      </c>
      <c r="C132" s="1" t="s">
        <v>158</v>
      </c>
      <c r="D132" s="1" t="s">
        <v>963</v>
      </c>
      <c r="E132" s="1" t="s">
        <v>864</v>
      </c>
      <c r="F132" s="1">
        <v>1575826863</v>
      </c>
    </row>
    <row r="133" spans="1:6" x14ac:dyDescent="0.25">
      <c r="A133" s="1">
        <v>302</v>
      </c>
      <c r="B133" s="1" t="s">
        <v>964</v>
      </c>
      <c r="C133" s="1" t="s">
        <v>833</v>
      </c>
      <c r="D133" s="1" t="s">
        <v>965</v>
      </c>
      <c r="E133" s="1" t="s">
        <v>148</v>
      </c>
      <c r="F133" s="1">
        <v>4826890428</v>
      </c>
    </row>
    <row r="134" spans="1:6" x14ac:dyDescent="0.25">
      <c r="A134" s="1">
        <v>959</v>
      </c>
      <c r="B134" s="1" t="s">
        <v>966</v>
      </c>
      <c r="C134" s="1" t="s">
        <v>123</v>
      </c>
      <c r="D134" s="1" t="s">
        <v>967</v>
      </c>
      <c r="E134" s="1" t="s">
        <v>823</v>
      </c>
      <c r="F134" s="1">
        <v>1171287473</v>
      </c>
    </row>
    <row r="135" spans="1:6" x14ac:dyDescent="0.25">
      <c r="A135" s="1">
        <v>467</v>
      </c>
      <c r="B135" s="1" t="s">
        <v>968</v>
      </c>
      <c r="C135" s="1" t="s">
        <v>103</v>
      </c>
      <c r="D135" s="1" t="s">
        <v>969</v>
      </c>
      <c r="E135" s="1" t="s">
        <v>864</v>
      </c>
      <c r="F135" s="1">
        <v>3594123975</v>
      </c>
    </row>
    <row r="136" spans="1:6" x14ac:dyDescent="0.25">
      <c r="A136" s="1">
        <v>642</v>
      </c>
      <c r="B136" s="1" t="s">
        <v>970</v>
      </c>
      <c r="C136" s="1" t="s">
        <v>103</v>
      </c>
      <c r="D136" s="1" t="s">
        <v>971</v>
      </c>
      <c r="E136" s="1" t="s">
        <v>163</v>
      </c>
      <c r="F136" s="1">
        <v>7051750919</v>
      </c>
    </row>
    <row r="137" spans="1:6" x14ac:dyDescent="0.25">
      <c r="A137" s="1">
        <v>472</v>
      </c>
      <c r="B137" s="1" t="s">
        <v>972</v>
      </c>
      <c r="C137" s="1" t="s">
        <v>95</v>
      </c>
      <c r="D137" s="1" t="s">
        <v>973</v>
      </c>
      <c r="E137" s="1" t="s">
        <v>928</v>
      </c>
      <c r="F137" s="1">
        <v>6886408134</v>
      </c>
    </row>
    <row r="138" spans="1:6" x14ac:dyDescent="0.25">
      <c r="A138" s="1">
        <v>700</v>
      </c>
      <c r="B138" s="1" t="s">
        <v>974</v>
      </c>
      <c r="C138" s="1" t="s">
        <v>114</v>
      </c>
      <c r="D138" s="1" t="s">
        <v>975</v>
      </c>
      <c r="E138" s="1" t="s">
        <v>840</v>
      </c>
      <c r="F138" s="1">
        <v>7077868681</v>
      </c>
    </row>
    <row r="139" spans="1:6" x14ac:dyDescent="0.25">
      <c r="A139" s="1">
        <v>305</v>
      </c>
      <c r="B139" s="1" t="s">
        <v>63</v>
      </c>
      <c r="C139" s="1" t="s">
        <v>167</v>
      </c>
      <c r="D139" s="1" t="s">
        <v>976</v>
      </c>
      <c r="E139" s="1" t="s">
        <v>101</v>
      </c>
      <c r="F139" s="1">
        <v>4425132485</v>
      </c>
    </row>
    <row r="140" spans="1:6" x14ac:dyDescent="0.25">
      <c r="A140" s="1">
        <v>676</v>
      </c>
      <c r="B140" s="1" t="s">
        <v>977</v>
      </c>
      <c r="C140" s="1" t="s">
        <v>107</v>
      </c>
      <c r="D140" s="1" t="s">
        <v>978</v>
      </c>
      <c r="E140" s="1" t="s">
        <v>979</v>
      </c>
      <c r="F140" s="1">
        <v>3975638935</v>
      </c>
    </row>
    <row r="141" spans="1:6" x14ac:dyDescent="0.25">
      <c r="A141" s="1">
        <v>602</v>
      </c>
      <c r="B141" s="1" t="s">
        <v>980</v>
      </c>
      <c r="C141" s="1" t="s">
        <v>791</v>
      </c>
      <c r="D141" s="1" t="s">
        <v>981</v>
      </c>
      <c r="E141" s="1" t="s">
        <v>837</v>
      </c>
      <c r="F141" s="1">
        <v>8049380718</v>
      </c>
    </row>
    <row r="142" spans="1:6" x14ac:dyDescent="0.25">
      <c r="A142" s="1">
        <v>175</v>
      </c>
      <c r="B142" s="1" t="s">
        <v>982</v>
      </c>
      <c r="C142" s="1" t="s">
        <v>123</v>
      </c>
      <c r="D142" s="1" t="s">
        <v>983</v>
      </c>
      <c r="E142" s="1" t="s">
        <v>148</v>
      </c>
      <c r="F142" s="1">
        <v>6417574125</v>
      </c>
    </row>
    <row r="143" spans="1:6" x14ac:dyDescent="0.25">
      <c r="A143" s="1">
        <v>679</v>
      </c>
      <c r="B143" s="1" t="s">
        <v>665</v>
      </c>
      <c r="C143" s="1" t="s">
        <v>174</v>
      </c>
      <c r="D143" s="1" t="s">
        <v>822</v>
      </c>
      <c r="E143" s="1" t="s">
        <v>90</v>
      </c>
      <c r="F143" s="1">
        <v>2458047806</v>
      </c>
    </row>
    <row r="144" spans="1:6" x14ac:dyDescent="0.25">
      <c r="A144" s="1">
        <v>412</v>
      </c>
      <c r="B144" s="1" t="s">
        <v>816</v>
      </c>
      <c r="C144" s="1" t="s">
        <v>103</v>
      </c>
      <c r="D144" s="1" t="s">
        <v>984</v>
      </c>
      <c r="E144" s="1" t="s">
        <v>93</v>
      </c>
      <c r="F144" s="1">
        <v>4345935028</v>
      </c>
    </row>
    <row r="145" spans="1:6" x14ac:dyDescent="0.25">
      <c r="A145" s="1">
        <v>486</v>
      </c>
      <c r="B145" s="1" t="s">
        <v>985</v>
      </c>
      <c r="C145" s="1" t="s">
        <v>174</v>
      </c>
      <c r="D145" s="1" t="s">
        <v>986</v>
      </c>
      <c r="E145" s="1" t="s">
        <v>840</v>
      </c>
      <c r="F145" s="1">
        <v>4167720507</v>
      </c>
    </row>
    <row r="146" spans="1:6" x14ac:dyDescent="0.25">
      <c r="A146" s="1">
        <v>899</v>
      </c>
      <c r="B146" s="1" t="s">
        <v>987</v>
      </c>
      <c r="C146" s="1" t="s">
        <v>146</v>
      </c>
      <c r="D146" s="1" t="s">
        <v>988</v>
      </c>
      <c r="E146" s="1" t="s">
        <v>163</v>
      </c>
      <c r="F146" s="1">
        <v>4565205218</v>
      </c>
    </row>
    <row r="147" spans="1:6" x14ac:dyDescent="0.25">
      <c r="A147" s="1">
        <v>123</v>
      </c>
      <c r="B147" s="1" t="s">
        <v>989</v>
      </c>
      <c r="C147" s="1" t="s">
        <v>123</v>
      </c>
      <c r="D147" s="1" t="s">
        <v>403</v>
      </c>
      <c r="E147" s="1" t="s">
        <v>101</v>
      </c>
      <c r="F147" s="1">
        <v>1029848581</v>
      </c>
    </row>
    <row r="148" spans="1:6" x14ac:dyDescent="0.25">
      <c r="A148" s="1">
        <v>180</v>
      </c>
      <c r="B148" s="1" t="s">
        <v>781</v>
      </c>
      <c r="C148" s="1" t="s">
        <v>123</v>
      </c>
      <c r="D148" s="1" t="s">
        <v>990</v>
      </c>
      <c r="E148" s="1" t="s">
        <v>840</v>
      </c>
      <c r="F148" s="1">
        <v>6076587686</v>
      </c>
    </row>
    <row r="149" spans="1:6" x14ac:dyDescent="0.25">
      <c r="A149" s="1">
        <v>433</v>
      </c>
      <c r="B149" s="1" t="s">
        <v>781</v>
      </c>
      <c r="C149" s="1" t="s">
        <v>95</v>
      </c>
      <c r="D149" s="1" t="s">
        <v>991</v>
      </c>
      <c r="E149" s="1" t="s">
        <v>992</v>
      </c>
      <c r="F149" s="1">
        <v>4382867697</v>
      </c>
    </row>
    <row r="150" spans="1:6" x14ac:dyDescent="0.25">
      <c r="A150" s="1">
        <v>244</v>
      </c>
      <c r="B150" s="1" t="s">
        <v>993</v>
      </c>
      <c r="C150" s="1" t="s">
        <v>95</v>
      </c>
      <c r="D150" s="1" t="s">
        <v>994</v>
      </c>
      <c r="E150" s="1" t="s">
        <v>864</v>
      </c>
      <c r="F150" s="1">
        <v>8529787345</v>
      </c>
    </row>
    <row r="151" spans="1:6" x14ac:dyDescent="0.25">
      <c r="A151" s="1">
        <v>147</v>
      </c>
      <c r="B151" s="1" t="s">
        <v>404</v>
      </c>
      <c r="C151" s="1" t="s">
        <v>141</v>
      </c>
      <c r="D151" s="1" t="s">
        <v>995</v>
      </c>
      <c r="E151" s="1" t="s">
        <v>160</v>
      </c>
      <c r="F151" s="1">
        <v>2933328030</v>
      </c>
    </row>
    <row r="152" spans="1:6" x14ac:dyDescent="0.25">
      <c r="A152" s="1">
        <v>634</v>
      </c>
      <c r="B152" s="1" t="s">
        <v>186</v>
      </c>
      <c r="C152" s="1" t="s">
        <v>103</v>
      </c>
      <c r="D152" s="1" t="s">
        <v>996</v>
      </c>
      <c r="E152" s="1" t="s">
        <v>153</v>
      </c>
      <c r="F152" s="1">
        <v>1549574380</v>
      </c>
    </row>
    <row r="153" spans="1:6" x14ac:dyDescent="0.25">
      <c r="A153" s="1">
        <v>999</v>
      </c>
      <c r="B153" s="1" t="s">
        <v>997</v>
      </c>
      <c r="C153" s="1" t="s">
        <v>137</v>
      </c>
      <c r="D153" s="1" t="s">
        <v>957</v>
      </c>
      <c r="E153" s="1" t="s">
        <v>936</v>
      </c>
      <c r="F153" s="1">
        <v>5348595059</v>
      </c>
    </row>
    <row r="154" spans="1:6" x14ac:dyDescent="0.25">
      <c r="A154" s="1">
        <v>477</v>
      </c>
      <c r="B154" s="1" t="s">
        <v>998</v>
      </c>
      <c r="C154" s="1" t="s">
        <v>137</v>
      </c>
      <c r="D154" s="1" t="s">
        <v>999</v>
      </c>
      <c r="E154" s="1" t="s">
        <v>928</v>
      </c>
      <c r="F154" s="1">
        <v>8326159645</v>
      </c>
    </row>
    <row r="155" spans="1:6" x14ac:dyDescent="0.25">
      <c r="A155" s="1">
        <v>746</v>
      </c>
      <c r="B155" s="1" t="s">
        <v>369</v>
      </c>
      <c r="C155" s="1" t="s">
        <v>184</v>
      </c>
      <c r="D155" s="1" t="s">
        <v>1000</v>
      </c>
      <c r="E155" s="1" t="s">
        <v>864</v>
      </c>
      <c r="F155" s="1">
        <v>4303568430</v>
      </c>
    </row>
    <row r="156" spans="1:6" x14ac:dyDescent="0.25">
      <c r="A156" s="1">
        <v>287</v>
      </c>
      <c r="B156" s="1" t="s">
        <v>1001</v>
      </c>
      <c r="C156" s="1" t="s">
        <v>174</v>
      </c>
      <c r="D156" s="1" t="s">
        <v>1002</v>
      </c>
      <c r="E156" s="1" t="s">
        <v>1003</v>
      </c>
      <c r="F156" s="1">
        <v>4386754323</v>
      </c>
    </row>
    <row r="157" spans="1:6" x14ac:dyDescent="0.25">
      <c r="A157" s="1">
        <v>310</v>
      </c>
      <c r="B157" s="1" t="s">
        <v>1004</v>
      </c>
      <c r="C157" s="1" t="s">
        <v>862</v>
      </c>
      <c r="D157" s="1" t="s">
        <v>1005</v>
      </c>
      <c r="E157" s="1" t="s">
        <v>148</v>
      </c>
      <c r="F157" s="1">
        <v>8824594477</v>
      </c>
    </row>
    <row r="158" spans="1:6" x14ac:dyDescent="0.25">
      <c r="A158" s="1">
        <v>889</v>
      </c>
      <c r="B158" s="1" t="s">
        <v>1006</v>
      </c>
      <c r="C158" s="1" t="s">
        <v>95</v>
      </c>
      <c r="D158" s="1" t="s">
        <v>1007</v>
      </c>
      <c r="E158" s="1" t="s">
        <v>156</v>
      </c>
      <c r="F158" s="1">
        <v>1096489886</v>
      </c>
    </row>
    <row r="159" spans="1:6" x14ac:dyDescent="0.25">
      <c r="A159" s="1">
        <v>512</v>
      </c>
      <c r="B159" s="1" t="s">
        <v>1008</v>
      </c>
      <c r="C159" s="1" t="s">
        <v>180</v>
      </c>
      <c r="D159" s="1" t="s">
        <v>1009</v>
      </c>
      <c r="E159" s="1" t="s">
        <v>105</v>
      </c>
      <c r="F159" s="1">
        <v>3305516916</v>
      </c>
    </row>
    <row r="160" spans="1:6" x14ac:dyDescent="0.25">
      <c r="A160" s="1">
        <v>693</v>
      </c>
      <c r="B160" s="1" t="s">
        <v>1010</v>
      </c>
      <c r="C160" s="1" t="s">
        <v>99</v>
      </c>
      <c r="D160" s="1" t="s">
        <v>1011</v>
      </c>
      <c r="E160" s="1" t="s">
        <v>859</v>
      </c>
      <c r="F160" s="1">
        <v>6982317596</v>
      </c>
    </row>
    <row r="161" spans="1:6" x14ac:dyDescent="0.25">
      <c r="A161" s="1">
        <v>670</v>
      </c>
      <c r="B161" s="1" t="s">
        <v>726</v>
      </c>
      <c r="C161" s="1" t="s">
        <v>123</v>
      </c>
      <c r="D161" s="1" t="s">
        <v>1012</v>
      </c>
      <c r="E161" s="1" t="s">
        <v>828</v>
      </c>
      <c r="F161" s="1">
        <v>6215794970</v>
      </c>
    </row>
    <row r="162" spans="1:6" x14ac:dyDescent="0.25">
      <c r="A162" s="1">
        <v>238</v>
      </c>
      <c r="B162" s="1" t="s">
        <v>1013</v>
      </c>
      <c r="C162" s="1" t="s">
        <v>107</v>
      </c>
      <c r="D162" s="1" t="s">
        <v>1014</v>
      </c>
      <c r="E162" s="1" t="s">
        <v>105</v>
      </c>
      <c r="F162" s="1">
        <v>2452732341</v>
      </c>
    </row>
    <row r="163" spans="1:6" x14ac:dyDescent="0.25">
      <c r="A163" s="1">
        <v>400</v>
      </c>
      <c r="B163" s="1" t="s">
        <v>1015</v>
      </c>
      <c r="C163" s="1" t="s">
        <v>107</v>
      </c>
      <c r="D163" s="1" t="s">
        <v>1016</v>
      </c>
      <c r="E163" s="1" t="s">
        <v>1017</v>
      </c>
      <c r="F163" s="1">
        <v>1402030924</v>
      </c>
    </row>
    <row r="164" spans="1:6" x14ac:dyDescent="0.25">
      <c r="A164" s="1">
        <v>398</v>
      </c>
      <c r="B164" s="1" t="s">
        <v>1018</v>
      </c>
      <c r="C164" s="1" t="s">
        <v>833</v>
      </c>
      <c r="D164" s="1" t="s">
        <v>1019</v>
      </c>
      <c r="E164" s="1" t="s">
        <v>101</v>
      </c>
      <c r="F164" s="1">
        <v>1812999737</v>
      </c>
    </row>
    <row r="165" spans="1:6" x14ac:dyDescent="0.25">
      <c r="A165" s="1">
        <v>955</v>
      </c>
      <c r="B165" s="1" t="s">
        <v>566</v>
      </c>
      <c r="C165" s="1" t="s">
        <v>174</v>
      </c>
      <c r="D165" s="1" t="s">
        <v>1020</v>
      </c>
      <c r="E165" s="1" t="s">
        <v>864</v>
      </c>
      <c r="F165" s="1">
        <v>6234964560</v>
      </c>
    </row>
    <row r="166" spans="1:6" x14ac:dyDescent="0.25">
      <c r="A166" s="1">
        <v>193</v>
      </c>
      <c r="B166" s="1" t="s">
        <v>1021</v>
      </c>
      <c r="C166" s="1" t="s">
        <v>95</v>
      </c>
      <c r="D166" s="1" t="s">
        <v>1022</v>
      </c>
      <c r="E166" s="1" t="s">
        <v>163</v>
      </c>
      <c r="F166" s="1">
        <v>2906446799</v>
      </c>
    </row>
    <row r="167" spans="1:6" x14ac:dyDescent="0.25">
      <c r="A167" s="1">
        <v>33</v>
      </c>
      <c r="B167" s="1" t="s">
        <v>710</v>
      </c>
      <c r="C167" s="1" t="s">
        <v>184</v>
      </c>
      <c r="D167" s="1" t="s">
        <v>1023</v>
      </c>
      <c r="E167" s="1" t="s">
        <v>90</v>
      </c>
      <c r="F167" s="1">
        <v>6522949251</v>
      </c>
    </row>
    <row r="168" spans="1:6" x14ac:dyDescent="0.25">
      <c r="A168" s="1">
        <v>786</v>
      </c>
      <c r="B168" s="1" t="s">
        <v>989</v>
      </c>
      <c r="C168" s="1" t="s">
        <v>161</v>
      </c>
      <c r="D168" s="1" t="s">
        <v>849</v>
      </c>
      <c r="E168" s="1" t="s">
        <v>93</v>
      </c>
      <c r="F168" s="1">
        <v>3669773727</v>
      </c>
    </row>
    <row r="169" spans="1:6" x14ac:dyDescent="0.25">
      <c r="A169" s="1">
        <v>811</v>
      </c>
      <c r="B169" s="1" t="s">
        <v>1024</v>
      </c>
      <c r="C169" s="1" t="s">
        <v>92</v>
      </c>
      <c r="D169" s="1" t="s">
        <v>1025</v>
      </c>
      <c r="E169" s="1" t="s">
        <v>125</v>
      </c>
      <c r="F169" s="1">
        <v>3993420544</v>
      </c>
    </row>
    <row r="170" spans="1:6" x14ac:dyDescent="0.25">
      <c r="A170" s="1">
        <v>615</v>
      </c>
      <c r="B170" s="1" t="s">
        <v>1026</v>
      </c>
      <c r="C170" s="1" t="s">
        <v>174</v>
      </c>
      <c r="D170" s="1" t="s">
        <v>1027</v>
      </c>
      <c r="E170" s="1" t="s">
        <v>160</v>
      </c>
      <c r="F170" s="1">
        <v>5372626672</v>
      </c>
    </row>
    <row r="171" spans="1:6" x14ac:dyDescent="0.25">
      <c r="A171" s="1">
        <v>18</v>
      </c>
      <c r="B171" s="1" t="s">
        <v>419</v>
      </c>
      <c r="C171" s="1" t="s">
        <v>103</v>
      </c>
      <c r="D171" s="1" t="s">
        <v>1012</v>
      </c>
      <c r="E171" s="1" t="s">
        <v>843</v>
      </c>
      <c r="F171" s="1">
        <v>8311555346</v>
      </c>
    </row>
    <row r="172" spans="1:6" x14ac:dyDescent="0.25">
      <c r="A172" s="1">
        <v>114</v>
      </c>
      <c r="B172" s="1" t="s">
        <v>1028</v>
      </c>
      <c r="C172" s="1" t="s">
        <v>95</v>
      </c>
      <c r="D172" s="1" t="s">
        <v>1029</v>
      </c>
      <c r="E172" s="1" t="s">
        <v>872</v>
      </c>
      <c r="F172" s="1">
        <v>7612488075</v>
      </c>
    </row>
    <row r="173" spans="1:6" x14ac:dyDescent="0.25">
      <c r="A173" s="1">
        <v>340</v>
      </c>
      <c r="B173" s="1" t="s">
        <v>485</v>
      </c>
      <c r="C173" s="1" t="s">
        <v>180</v>
      </c>
      <c r="D173" s="1" t="s">
        <v>1030</v>
      </c>
      <c r="E173" s="1" t="s">
        <v>101</v>
      </c>
      <c r="F173" s="1">
        <v>6431033790</v>
      </c>
    </row>
    <row r="174" spans="1:6" x14ac:dyDescent="0.25">
      <c r="A174" s="1">
        <v>649</v>
      </c>
      <c r="B174" s="1" t="s">
        <v>1031</v>
      </c>
      <c r="C174" s="1" t="s">
        <v>88</v>
      </c>
      <c r="D174" s="1" t="s">
        <v>1032</v>
      </c>
      <c r="E174" s="1" t="s">
        <v>846</v>
      </c>
      <c r="F174" s="1">
        <v>7665617991</v>
      </c>
    </row>
    <row r="175" spans="1:6" x14ac:dyDescent="0.25">
      <c r="A175" s="1">
        <v>778</v>
      </c>
      <c r="B175" s="1" t="s">
        <v>1033</v>
      </c>
      <c r="C175" s="1" t="s">
        <v>85</v>
      </c>
      <c r="D175" s="1" t="s">
        <v>1034</v>
      </c>
      <c r="E175" s="1" t="s">
        <v>87</v>
      </c>
      <c r="F175" s="1">
        <v>4815198694</v>
      </c>
    </row>
    <row r="176" spans="1:6" x14ac:dyDescent="0.25">
      <c r="A176" s="1">
        <v>885</v>
      </c>
      <c r="B176" s="1" t="s">
        <v>170</v>
      </c>
      <c r="C176" s="1" t="s">
        <v>127</v>
      </c>
      <c r="D176" s="1" t="s">
        <v>1035</v>
      </c>
      <c r="E176" s="1" t="s">
        <v>169</v>
      </c>
      <c r="F176" s="1">
        <v>9875605267</v>
      </c>
    </row>
    <row r="177" spans="1:6" x14ac:dyDescent="0.25">
      <c r="A177" s="1">
        <v>69</v>
      </c>
      <c r="B177" s="1" t="s">
        <v>1036</v>
      </c>
      <c r="C177" s="1" t="s">
        <v>85</v>
      </c>
      <c r="D177" s="1" t="s">
        <v>1037</v>
      </c>
      <c r="E177" s="1" t="s">
        <v>129</v>
      </c>
      <c r="F177" s="1">
        <v>5913610613</v>
      </c>
    </row>
    <row r="178" spans="1:6" x14ac:dyDescent="0.25">
      <c r="A178" s="1">
        <v>288</v>
      </c>
      <c r="B178" s="1" t="s">
        <v>1038</v>
      </c>
      <c r="C178" s="1" t="s">
        <v>131</v>
      </c>
      <c r="D178" s="1" t="s">
        <v>1039</v>
      </c>
      <c r="E178" s="1" t="s">
        <v>117</v>
      </c>
      <c r="F178" s="1">
        <v>7009589164</v>
      </c>
    </row>
    <row r="179" spans="1:6" x14ac:dyDescent="0.25">
      <c r="A179" s="1">
        <v>898</v>
      </c>
      <c r="B179" s="1" t="s">
        <v>360</v>
      </c>
      <c r="C179" s="1" t="s">
        <v>137</v>
      </c>
      <c r="D179" s="1" t="s">
        <v>1040</v>
      </c>
      <c r="E179" s="1" t="s">
        <v>828</v>
      </c>
      <c r="F179" s="1">
        <v>3097734889</v>
      </c>
    </row>
    <row r="180" spans="1:6" x14ac:dyDescent="0.25">
      <c r="A180" s="1">
        <v>473</v>
      </c>
      <c r="B180" s="1" t="s">
        <v>1041</v>
      </c>
      <c r="C180" s="1" t="s">
        <v>141</v>
      </c>
      <c r="D180" s="1" t="s">
        <v>1042</v>
      </c>
      <c r="E180" s="1" t="s">
        <v>828</v>
      </c>
      <c r="F180" s="1">
        <v>3349318383</v>
      </c>
    </row>
    <row r="181" spans="1:6" x14ac:dyDescent="0.25">
      <c r="A181" s="1">
        <v>23</v>
      </c>
      <c r="B181" s="1" t="s">
        <v>1043</v>
      </c>
      <c r="C181" s="1" t="s">
        <v>119</v>
      </c>
      <c r="D181" s="1" t="s">
        <v>1044</v>
      </c>
      <c r="E181" s="1" t="s">
        <v>87</v>
      </c>
      <c r="F181" s="1">
        <v>2261795235</v>
      </c>
    </row>
    <row r="182" spans="1:6" x14ac:dyDescent="0.25">
      <c r="A182" s="1">
        <v>505</v>
      </c>
      <c r="B182" s="1" t="s">
        <v>1045</v>
      </c>
      <c r="C182" s="1" t="s">
        <v>111</v>
      </c>
      <c r="D182" s="1" t="s">
        <v>1046</v>
      </c>
      <c r="E182" s="1" t="s">
        <v>172</v>
      </c>
      <c r="F182" s="1">
        <v>8692599127</v>
      </c>
    </row>
    <row r="183" spans="1:6" x14ac:dyDescent="0.25">
      <c r="A183" s="1">
        <v>401</v>
      </c>
      <c r="B183" s="1" t="s">
        <v>1047</v>
      </c>
      <c r="C183" s="1" t="s">
        <v>92</v>
      </c>
      <c r="D183" s="1" t="s">
        <v>1048</v>
      </c>
      <c r="E183" s="1" t="s">
        <v>153</v>
      </c>
      <c r="F183" s="1">
        <v>3288511772</v>
      </c>
    </row>
    <row r="184" spans="1:6" x14ac:dyDescent="0.25">
      <c r="A184" s="1">
        <v>988</v>
      </c>
      <c r="B184" s="1" t="s">
        <v>1049</v>
      </c>
      <c r="C184" s="1" t="s">
        <v>114</v>
      </c>
      <c r="D184" s="1" t="s">
        <v>1050</v>
      </c>
      <c r="E184" s="1" t="s">
        <v>1051</v>
      </c>
      <c r="F184" s="1">
        <v>9918649402</v>
      </c>
    </row>
    <row r="185" spans="1:6" x14ac:dyDescent="0.25">
      <c r="A185" s="1">
        <v>493</v>
      </c>
      <c r="B185" s="1" t="s">
        <v>1052</v>
      </c>
      <c r="C185" s="1" t="s">
        <v>92</v>
      </c>
      <c r="D185" s="1" t="s">
        <v>1053</v>
      </c>
      <c r="E185" s="1" t="s">
        <v>133</v>
      </c>
      <c r="F185" s="1">
        <v>5243247634</v>
      </c>
    </row>
    <row r="186" spans="1:6" x14ac:dyDescent="0.25">
      <c r="A186" s="1">
        <v>432</v>
      </c>
      <c r="B186" s="1" t="s">
        <v>1054</v>
      </c>
      <c r="C186" s="1" t="s">
        <v>88</v>
      </c>
      <c r="D186" s="1" t="s">
        <v>1055</v>
      </c>
      <c r="E186" s="1" t="s">
        <v>109</v>
      </c>
      <c r="F186" s="1">
        <v>1058029786</v>
      </c>
    </row>
    <row r="187" spans="1:6" x14ac:dyDescent="0.25">
      <c r="A187" s="1">
        <v>948</v>
      </c>
      <c r="B187" s="1" t="s">
        <v>968</v>
      </c>
      <c r="C187" s="1" t="s">
        <v>88</v>
      </c>
      <c r="D187" s="1" t="s">
        <v>1056</v>
      </c>
      <c r="E187" s="1" t="s">
        <v>864</v>
      </c>
      <c r="F187" s="1">
        <v>2276744816</v>
      </c>
    </row>
    <row r="188" spans="1:6" x14ac:dyDescent="0.25">
      <c r="A188" s="1">
        <v>821</v>
      </c>
      <c r="B188" s="1" t="s">
        <v>1057</v>
      </c>
      <c r="C188" s="1" t="s">
        <v>131</v>
      </c>
      <c r="D188" s="1" t="s">
        <v>1058</v>
      </c>
      <c r="E188" s="1" t="s">
        <v>864</v>
      </c>
      <c r="F188" s="1">
        <v>6595878396</v>
      </c>
    </row>
    <row r="189" spans="1:6" x14ac:dyDescent="0.25">
      <c r="A189" s="1">
        <v>435</v>
      </c>
      <c r="B189" s="1" t="s">
        <v>1059</v>
      </c>
      <c r="C189" s="1" t="s">
        <v>158</v>
      </c>
      <c r="D189" s="1" t="s">
        <v>23</v>
      </c>
      <c r="E189" s="1" t="s">
        <v>93</v>
      </c>
      <c r="F189" s="1">
        <v>9703448223</v>
      </c>
    </row>
    <row r="190" spans="1:6" x14ac:dyDescent="0.25">
      <c r="A190" s="1">
        <v>11</v>
      </c>
      <c r="B190" s="1" t="s">
        <v>764</v>
      </c>
      <c r="C190" s="1" t="s">
        <v>146</v>
      </c>
      <c r="D190" s="1" t="s">
        <v>1060</v>
      </c>
      <c r="E190" s="1" t="s">
        <v>1061</v>
      </c>
      <c r="F190" s="1">
        <v>7945949825</v>
      </c>
    </row>
    <row r="191" spans="1:6" x14ac:dyDescent="0.25">
      <c r="A191" s="1">
        <v>204</v>
      </c>
      <c r="B191" s="1" t="s">
        <v>1062</v>
      </c>
      <c r="C191" s="1" t="s">
        <v>180</v>
      </c>
      <c r="D191" s="1" t="s">
        <v>23</v>
      </c>
      <c r="E191" s="1" t="s">
        <v>87</v>
      </c>
      <c r="F191" s="1">
        <v>4209429743</v>
      </c>
    </row>
    <row r="192" spans="1:6" x14ac:dyDescent="0.25">
      <c r="A192" s="1">
        <v>332</v>
      </c>
      <c r="B192" s="1" t="s">
        <v>626</v>
      </c>
      <c r="C192" s="1" t="s">
        <v>107</v>
      </c>
      <c r="D192" s="1" t="s">
        <v>23</v>
      </c>
      <c r="E192" s="1" t="s">
        <v>169</v>
      </c>
      <c r="F192" s="1">
        <v>9621041593</v>
      </c>
    </row>
    <row r="193" spans="1:6" x14ac:dyDescent="0.25">
      <c r="A193" s="1">
        <v>179</v>
      </c>
      <c r="B193" s="1" t="s">
        <v>885</v>
      </c>
      <c r="C193" s="1" t="s">
        <v>127</v>
      </c>
      <c r="D193" s="1" t="s">
        <v>1063</v>
      </c>
      <c r="E193" s="1" t="s">
        <v>87</v>
      </c>
      <c r="F193" s="1">
        <v>9768020592</v>
      </c>
    </row>
    <row r="194" spans="1:6" x14ac:dyDescent="0.25">
      <c r="A194" s="1">
        <v>503</v>
      </c>
      <c r="B194" s="1" t="s">
        <v>1064</v>
      </c>
      <c r="C194" s="1" t="s">
        <v>180</v>
      </c>
      <c r="D194" s="1" t="s">
        <v>1065</v>
      </c>
      <c r="E194" s="1" t="s">
        <v>182</v>
      </c>
      <c r="F194" s="1">
        <v>1791431137</v>
      </c>
    </row>
    <row r="195" spans="1:6" x14ac:dyDescent="0.25">
      <c r="A195" s="1">
        <v>431</v>
      </c>
      <c r="B195" s="1" t="s">
        <v>987</v>
      </c>
      <c r="C195" s="1" t="s">
        <v>857</v>
      </c>
      <c r="D195" s="1" t="s">
        <v>1066</v>
      </c>
      <c r="E195" s="1" t="s">
        <v>90</v>
      </c>
      <c r="F195" s="1">
        <v>7461936580</v>
      </c>
    </row>
    <row r="196" spans="1:6" x14ac:dyDescent="0.25">
      <c r="A196" s="1">
        <v>865</v>
      </c>
      <c r="B196" s="1" t="s">
        <v>1067</v>
      </c>
      <c r="C196" s="1" t="s">
        <v>180</v>
      </c>
      <c r="D196" s="1" t="s">
        <v>1068</v>
      </c>
      <c r="E196" s="1" t="s">
        <v>979</v>
      </c>
      <c r="F196" s="1">
        <v>6828905297</v>
      </c>
    </row>
    <row r="197" spans="1:6" x14ac:dyDescent="0.25">
      <c r="A197" s="1">
        <v>874</v>
      </c>
      <c r="B197" s="1" t="s">
        <v>615</v>
      </c>
      <c r="C197" s="1" t="s">
        <v>137</v>
      </c>
      <c r="D197" s="1" t="s">
        <v>1069</v>
      </c>
      <c r="E197" s="1" t="s">
        <v>133</v>
      </c>
      <c r="F197" s="1">
        <v>2273691148</v>
      </c>
    </row>
    <row r="198" spans="1:6" x14ac:dyDescent="0.25">
      <c r="A198" s="1">
        <v>513</v>
      </c>
      <c r="B198" s="1" t="s">
        <v>323</v>
      </c>
      <c r="C198" s="1" t="s">
        <v>161</v>
      </c>
      <c r="D198" s="1" t="s">
        <v>1065</v>
      </c>
      <c r="E198" s="1" t="s">
        <v>163</v>
      </c>
      <c r="F198" s="1">
        <v>5144195389</v>
      </c>
    </row>
    <row r="199" spans="1:6" x14ac:dyDescent="0.25">
      <c r="A199" s="1">
        <v>814</v>
      </c>
      <c r="B199" s="1" t="s">
        <v>917</v>
      </c>
      <c r="C199" s="1" t="s">
        <v>881</v>
      </c>
      <c r="D199" s="1" t="s">
        <v>1070</v>
      </c>
      <c r="E199" s="1" t="s">
        <v>105</v>
      </c>
      <c r="F199" s="1">
        <v>7057705428</v>
      </c>
    </row>
    <row r="200" spans="1:6" x14ac:dyDescent="0.25">
      <c r="A200" s="1">
        <v>236</v>
      </c>
      <c r="B200" s="1" t="s">
        <v>876</v>
      </c>
      <c r="C200" s="1" t="s">
        <v>174</v>
      </c>
      <c r="D200" s="1" t="s">
        <v>1071</v>
      </c>
      <c r="E200" s="1" t="s">
        <v>87</v>
      </c>
      <c r="F200" s="1">
        <v>2261152495</v>
      </c>
    </row>
    <row r="201" spans="1:6" x14ac:dyDescent="0.25">
      <c r="A201" s="1">
        <v>957</v>
      </c>
      <c r="B201" s="1" t="s">
        <v>1072</v>
      </c>
      <c r="C201" s="1" t="s">
        <v>137</v>
      </c>
      <c r="D201" s="1" t="s">
        <v>1073</v>
      </c>
      <c r="E201" s="1" t="s">
        <v>148</v>
      </c>
      <c r="F201" s="1">
        <v>1160558300</v>
      </c>
    </row>
  </sheetData>
  <dataValidations count="1">
    <dataValidation type="list" allowBlank="1" showInputMessage="1" showErrorMessage="1" sqref="B1:B1048576">
      <formula1>$B$2:$B$201</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6" sqref="J6"/>
    </sheetView>
  </sheetViews>
  <sheetFormatPr defaultRowHeight="15" x14ac:dyDescent="0.25"/>
  <sheetData>
    <row r="1" spans="1:1" x14ac:dyDescent="0.25">
      <c r="A1" t="s">
        <v>98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employee!$B$2:$B$201</xm:f>
          </x14:formula1>
          <xm:sqref>A1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1"/>
  <sheetViews>
    <sheetView workbookViewId="0">
      <selection sqref="A1:C201"/>
    </sheetView>
  </sheetViews>
  <sheetFormatPr defaultRowHeight="15" x14ac:dyDescent="0.25"/>
  <cols>
    <col min="1" max="1" width="17.140625" customWidth="1"/>
    <col min="2" max="2" width="18" customWidth="1"/>
    <col min="3" max="3" width="14.7109375" customWidth="1"/>
  </cols>
  <sheetData>
    <row r="1" spans="1:3" x14ac:dyDescent="0.25">
      <c r="A1" s="1" t="s">
        <v>188</v>
      </c>
      <c r="B1" s="1" t="s">
        <v>189</v>
      </c>
      <c r="C1" s="1" t="s">
        <v>190</v>
      </c>
    </row>
    <row r="2" spans="1:3" x14ac:dyDescent="0.25">
      <c r="A2" s="1">
        <v>582</v>
      </c>
      <c r="B2" s="1">
        <v>690</v>
      </c>
      <c r="C2" s="1">
        <v>690</v>
      </c>
    </row>
    <row r="3" spans="1:3" x14ac:dyDescent="0.25">
      <c r="A3" s="1">
        <v>396</v>
      </c>
      <c r="B3" s="1">
        <v>933</v>
      </c>
      <c r="C3" s="1">
        <v>933</v>
      </c>
    </row>
    <row r="4" spans="1:3" x14ac:dyDescent="0.25">
      <c r="A4" s="1">
        <v>545</v>
      </c>
      <c r="B4" s="1">
        <v>261</v>
      </c>
      <c r="C4" s="1">
        <v>261</v>
      </c>
    </row>
    <row r="5" spans="1:3" x14ac:dyDescent="0.25">
      <c r="A5" s="1">
        <v>770</v>
      </c>
      <c r="B5" s="1">
        <v>445</v>
      </c>
      <c r="C5" s="1">
        <v>445</v>
      </c>
    </row>
    <row r="6" spans="1:3" x14ac:dyDescent="0.25">
      <c r="A6" s="1">
        <v>991</v>
      </c>
      <c r="B6" s="1">
        <v>722</v>
      </c>
      <c r="C6" s="1">
        <v>722</v>
      </c>
    </row>
    <row r="7" spans="1:3" x14ac:dyDescent="0.25">
      <c r="A7" s="1">
        <v>437</v>
      </c>
      <c r="B7" s="1">
        <v>129</v>
      </c>
      <c r="C7" s="1">
        <v>129</v>
      </c>
    </row>
    <row r="8" spans="1:3" x14ac:dyDescent="0.25">
      <c r="A8" s="1">
        <v>805</v>
      </c>
      <c r="B8" s="1">
        <v>489</v>
      </c>
      <c r="C8" s="1">
        <v>489</v>
      </c>
    </row>
    <row r="9" spans="1:3" x14ac:dyDescent="0.25">
      <c r="A9" s="1">
        <v>803</v>
      </c>
      <c r="B9" s="1">
        <v>165</v>
      </c>
      <c r="C9" s="1">
        <v>165</v>
      </c>
    </row>
    <row r="10" spans="1:3" x14ac:dyDescent="0.25">
      <c r="A10" s="1">
        <v>295</v>
      </c>
      <c r="B10" s="1">
        <v>164</v>
      </c>
      <c r="C10" s="1">
        <v>164</v>
      </c>
    </row>
    <row r="11" spans="1:3" x14ac:dyDescent="0.25">
      <c r="A11" s="1">
        <v>804</v>
      </c>
      <c r="B11" s="1">
        <v>364</v>
      </c>
      <c r="C11" s="1">
        <v>364</v>
      </c>
    </row>
    <row r="12" spans="1:3" x14ac:dyDescent="0.25">
      <c r="A12" s="1">
        <v>54</v>
      </c>
      <c r="B12" s="1">
        <v>469</v>
      </c>
      <c r="C12" s="1">
        <v>469</v>
      </c>
    </row>
    <row r="13" spans="1:3" x14ac:dyDescent="0.25">
      <c r="A13" s="1">
        <v>853</v>
      </c>
      <c r="B13" s="1">
        <v>158</v>
      </c>
      <c r="C13" s="1">
        <v>158</v>
      </c>
    </row>
    <row r="14" spans="1:3" x14ac:dyDescent="0.25">
      <c r="A14" s="1">
        <v>902</v>
      </c>
      <c r="B14" s="1">
        <v>337</v>
      </c>
      <c r="C14" s="1">
        <v>337</v>
      </c>
    </row>
    <row r="15" spans="1:3" x14ac:dyDescent="0.25">
      <c r="A15" s="1">
        <v>163</v>
      </c>
      <c r="B15" s="1">
        <v>634</v>
      </c>
      <c r="C15" s="1">
        <v>634</v>
      </c>
    </row>
    <row r="16" spans="1:3" x14ac:dyDescent="0.25">
      <c r="A16" s="1">
        <v>993</v>
      </c>
      <c r="B16" s="1">
        <v>577</v>
      </c>
      <c r="C16" s="1">
        <v>577</v>
      </c>
    </row>
    <row r="17" spans="1:3" x14ac:dyDescent="0.25">
      <c r="A17" s="1">
        <v>891</v>
      </c>
      <c r="B17" s="1">
        <v>907</v>
      </c>
      <c r="C17" s="1">
        <v>907</v>
      </c>
    </row>
    <row r="18" spans="1:3" x14ac:dyDescent="0.25">
      <c r="A18" s="1">
        <v>950</v>
      </c>
      <c r="B18" s="1">
        <v>870</v>
      </c>
      <c r="C18" s="1">
        <v>870</v>
      </c>
    </row>
    <row r="19" spans="1:3" x14ac:dyDescent="0.25">
      <c r="A19" s="1">
        <v>292</v>
      </c>
      <c r="B19" s="1">
        <v>982</v>
      </c>
      <c r="C19" s="1">
        <v>982</v>
      </c>
    </row>
    <row r="20" spans="1:3" x14ac:dyDescent="0.25">
      <c r="A20" s="1">
        <v>90</v>
      </c>
      <c r="B20" s="1">
        <v>351</v>
      </c>
      <c r="C20" s="1">
        <v>351</v>
      </c>
    </row>
    <row r="21" spans="1:3" x14ac:dyDescent="0.25">
      <c r="A21" s="1">
        <v>49</v>
      </c>
      <c r="B21" s="1">
        <v>328</v>
      </c>
      <c r="C21" s="1">
        <v>328</v>
      </c>
    </row>
    <row r="22" spans="1:3" x14ac:dyDescent="0.25">
      <c r="A22" s="1">
        <v>100</v>
      </c>
      <c r="B22" s="1">
        <v>242</v>
      </c>
      <c r="C22" s="1">
        <v>242</v>
      </c>
    </row>
    <row r="23" spans="1:3" x14ac:dyDescent="0.25">
      <c r="A23" s="1">
        <v>405</v>
      </c>
      <c r="B23" s="1">
        <v>421</v>
      </c>
      <c r="C23" s="1">
        <v>421</v>
      </c>
    </row>
    <row r="24" spans="1:3" x14ac:dyDescent="0.25">
      <c r="A24" s="1">
        <v>584</v>
      </c>
      <c r="B24" s="1">
        <v>6</v>
      </c>
      <c r="C24" s="1">
        <v>6</v>
      </c>
    </row>
    <row r="25" spans="1:3" x14ac:dyDescent="0.25">
      <c r="A25" s="1">
        <v>326</v>
      </c>
      <c r="B25" s="1">
        <v>384</v>
      </c>
      <c r="C25" s="1">
        <v>384</v>
      </c>
    </row>
    <row r="26" spans="1:3" x14ac:dyDescent="0.25">
      <c r="A26" s="1">
        <v>95</v>
      </c>
      <c r="B26" s="1">
        <v>286</v>
      </c>
      <c r="C26" s="1">
        <v>286</v>
      </c>
    </row>
    <row r="27" spans="1:3" x14ac:dyDescent="0.25">
      <c r="A27" s="1">
        <v>600</v>
      </c>
      <c r="B27" s="1">
        <v>892</v>
      </c>
      <c r="C27" s="1">
        <v>892</v>
      </c>
    </row>
    <row r="28" spans="1:3" x14ac:dyDescent="0.25">
      <c r="A28" s="1">
        <v>26</v>
      </c>
      <c r="B28" s="1">
        <v>558</v>
      </c>
      <c r="C28" s="1">
        <v>558</v>
      </c>
    </row>
    <row r="29" spans="1:3" x14ac:dyDescent="0.25">
      <c r="A29" s="1">
        <v>515</v>
      </c>
      <c r="B29" s="1">
        <v>481</v>
      </c>
      <c r="C29" s="1">
        <v>481</v>
      </c>
    </row>
    <row r="30" spans="1:3" x14ac:dyDescent="0.25">
      <c r="A30" s="1">
        <v>876</v>
      </c>
      <c r="B30" s="1">
        <v>155</v>
      </c>
      <c r="C30" s="1">
        <v>155</v>
      </c>
    </row>
    <row r="31" spans="1:3" x14ac:dyDescent="0.25">
      <c r="A31" s="1">
        <v>691</v>
      </c>
      <c r="B31" s="1">
        <v>771</v>
      </c>
      <c r="C31" s="1">
        <v>771</v>
      </c>
    </row>
    <row r="32" spans="1:3" x14ac:dyDescent="0.25">
      <c r="A32" s="1">
        <v>605</v>
      </c>
      <c r="B32" s="1">
        <v>945</v>
      </c>
      <c r="C32" s="1">
        <v>945</v>
      </c>
    </row>
    <row r="33" spans="1:3" x14ac:dyDescent="0.25">
      <c r="A33" s="1">
        <v>864</v>
      </c>
      <c r="B33" s="1">
        <v>719</v>
      </c>
      <c r="C33" s="1">
        <v>719</v>
      </c>
    </row>
    <row r="34" spans="1:3" x14ac:dyDescent="0.25">
      <c r="A34" s="1">
        <v>886</v>
      </c>
      <c r="B34" s="1">
        <v>493</v>
      </c>
      <c r="C34" s="1">
        <v>493</v>
      </c>
    </row>
    <row r="35" spans="1:3" x14ac:dyDescent="0.25">
      <c r="A35" s="1">
        <v>365</v>
      </c>
      <c r="B35" s="1">
        <v>998</v>
      </c>
      <c r="C35" s="1">
        <v>998</v>
      </c>
    </row>
    <row r="36" spans="1:3" x14ac:dyDescent="0.25">
      <c r="A36" s="1">
        <v>946</v>
      </c>
      <c r="B36" s="1">
        <v>968</v>
      </c>
      <c r="C36" s="1">
        <v>968</v>
      </c>
    </row>
    <row r="37" spans="1:3" x14ac:dyDescent="0.25">
      <c r="A37" s="1">
        <v>152</v>
      </c>
      <c r="B37" s="1">
        <v>738</v>
      </c>
      <c r="C37" s="1">
        <v>738</v>
      </c>
    </row>
    <row r="38" spans="1:3" x14ac:dyDescent="0.25">
      <c r="A38" s="1">
        <v>789</v>
      </c>
      <c r="B38" s="1">
        <v>912</v>
      </c>
      <c r="C38" s="1">
        <v>912</v>
      </c>
    </row>
    <row r="39" spans="1:3" x14ac:dyDescent="0.25">
      <c r="A39" s="1">
        <v>148</v>
      </c>
      <c r="B39" s="1">
        <v>782</v>
      </c>
      <c r="C39" s="1">
        <v>782</v>
      </c>
    </row>
    <row r="40" spans="1:3" x14ac:dyDescent="0.25">
      <c r="A40" s="1">
        <v>7</v>
      </c>
      <c r="B40" s="1">
        <v>140</v>
      </c>
      <c r="C40" s="1">
        <v>140</v>
      </c>
    </row>
    <row r="41" spans="1:3" x14ac:dyDescent="0.25">
      <c r="A41" s="1">
        <v>982</v>
      </c>
      <c r="B41" s="1">
        <v>702</v>
      </c>
      <c r="C41" s="1">
        <v>702</v>
      </c>
    </row>
    <row r="42" spans="1:3" x14ac:dyDescent="0.25">
      <c r="A42" s="1">
        <v>249</v>
      </c>
      <c r="B42" s="1">
        <v>284</v>
      </c>
      <c r="C42" s="1">
        <v>284</v>
      </c>
    </row>
    <row r="43" spans="1:3" x14ac:dyDescent="0.25">
      <c r="A43" s="1">
        <v>273</v>
      </c>
      <c r="B43" s="1">
        <v>199</v>
      </c>
      <c r="C43" s="1">
        <v>199</v>
      </c>
    </row>
    <row r="44" spans="1:3" x14ac:dyDescent="0.25">
      <c r="A44" s="1">
        <v>172</v>
      </c>
      <c r="B44" s="1">
        <v>228</v>
      </c>
      <c r="C44" s="1">
        <v>228</v>
      </c>
    </row>
    <row r="45" spans="1:3" x14ac:dyDescent="0.25">
      <c r="A45" s="1">
        <v>234</v>
      </c>
      <c r="B45" s="1">
        <v>908</v>
      </c>
      <c r="C45" s="1">
        <v>908</v>
      </c>
    </row>
    <row r="46" spans="1:3" x14ac:dyDescent="0.25">
      <c r="A46" s="1">
        <v>844</v>
      </c>
      <c r="B46" s="1">
        <v>594</v>
      </c>
      <c r="C46" s="1">
        <v>594</v>
      </c>
    </row>
    <row r="47" spans="1:3" x14ac:dyDescent="0.25">
      <c r="A47" s="1">
        <v>368</v>
      </c>
      <c r="B47" s="1">
        <v>542</v>
      </c>
      <c r="C47" s="1">
        <v>542</v>
      </c>
    </row>
    <row r="48" spans="1:3" x14ac:dyDescent="0.25">
      <c r="A48" s="1">
        <v>372</v>
      </c>
      <c r="B48" s="1">
        <v>586</v>
      </c>
      <c r="C48" s="1">
        <v>586</v>
      </c>
    </row>
    <row r="49" spans="1:3" x14ac:dyDescent="0.25">
      <c r="A49" s="1">
        <v>82</v>
      </c>
      <c r="B49" s="1">
        <v>636</v>
      </c>
      <c r="C49" s="1">
        <v>636</v>
      </c>
    </row>
    <row r="50" spans="1:3" x14ac:dyDescent="0.25">
      <c r="A50" s="1">
        <v>528</v>
      </c>
      <c r="B50" s="1">
        <v>581</v>
      </c>
      <c r="C50" s="1">
        <v>581</v>
      </c>
    </row>
    <row r="51" spans="1:3" x14ac:dyDescent="0.25">
      <c r="A51" s="1">
        <v>143</v>
      </c>
      <c r="B51" s="1">
        <v>336</v>
      </c>
      <c r="C51" s="1">
        <v>336</v>
      </c>
    </row>
    <row r="52" spans="1:3" x14ac:dyDescent="0.25">
      <c r="A52" s="1">
        <v>429</v>
      </c>
      <c r="B52" s="1">
        <v>504</v>
      </c>
      <c r="C52" s="1">
        <v>504</v>
      </c>
    </row>
    <row r="53" spans="1:3" x14ac:dyDescent="0.25">
      <c r="A53" s="1">
        <v>47</v>
      </c>
      <c r="B53" s="1">
        <v>346</v>
      </c>
      <c r="C53" s="1">
        <v>346</v>
      </c>
    </row>
    <row r="54" spans="1:3" x14ac:dyDescent="0.25">
      <c r="A54" s="1">
        <v>790</v>
      </c>
      <c r="B54" s="1">
        <v>135</v>
      </c>
      <c r="C54" s="1">
        <v>135</v>
      </c>
    </row>
    <row r="55" spans="1:3" x14ac:dyDescent="0.25">
      <c r="A55" s="1">
        <v>427</v>
      </c>
      <c r="B55" s="1">
        <v>822</v>
      </c>
      <c r="C55" s="1">
        <v>822</v>
      </c>
    </row>
    <row r="56" spans="1:3" x14ac:dyDescent="0.25">
      <c r="A56" s="1">
        <v>906</v>
      </c>
      <c r="B56" s="1">
        <v>95</v>
      </c>
      <c r="C56" s="1">
        <v>95</v>
      </c>
    </row>
    <row r="57" spans="1:3" x14ac:dyDescent="0.25">
      <c r="A57" s="1">
        <v>750</v>
      </c>
      <c r="B57" s="1">
        <v>597</v>
      </c>
      <c r="C57" s="1">
        <v>597</v>
      </c>
    </row>
    <row r="58" spans="1:3" x14ac:dyDescent="0.25">
      <c r="A58" s="1">
        <v>913</v>
      </c>
      <c r="B58" s="1">
        <v>340</v>
      </c>
      <c r="C58" s="1">
        <v>340</v>
      </c>
    </row>
    <row r="59" spans="1:3" x14ac:dyDescent="0.25">
      <c r="A59" s="1">
        <v>31</v>
      </c>
      <c r="B59" s="1">
        <v>905</v>
      </c>
      <c r="C59" s="1">
        <v>905</v>
      </c>
    </row>
    <row r="60" spans="1:3" x14ac:dyDescent="0.25">
      <c r="A60" s="1">
        <v>733</v>
      </c>
      <c r="B60" s="1">
        <v>250</v>
      </c>
      <c r="C60" s="1">
        <v>250</v>
      </c>
    </row>
    <row r="61" spans="1:3" x14ac:dyDescent="0.25">
      <c r="A61" s="1">
        <v>624</v>
      </c>
      <c r="B61" s="1">
        <v>400</v>
      </c>
      <c r="C61" s="1">
        <v>400</v>
      </c>
    </row>
    <row r="62" spans="1:3" x14ac:dyDescent="0.25">
      <c r="A62" s="1">
        <v>199</v>
      </c>
      <c r="B62" s="1">
        <v>877</v>
      </c>
      <c r="C62" s="1">
        <v>877</v>
      </c>
    </row>
    <row r="63" spans="1:3" x14ac:dyDescent="0.25">
      <c r="A63" s="1">
        <v>112</v>
      </c>
      <c r="B63" s="1">
        <v>97</v>
      </c>
      <c r="C63" s="1">
        <v>97</v>
      </c>
    </row>
    <row r="64" spans="1:3" x14ac:dyDescent="0.25">
      <c r="A64" s="1">
        <v>256</v>
      </c>
      <c r="B64" s="1">
        <v>12</v>
      </c>
      <c r="C64" s="1">
        <v>12</v>
      </c>
    </row>
    <row r="65" spans="1:3" x14ac:dyDescent="0.25">
      <c r="A65" s="1">
        <v>848</v>
      </c>
      <c r="B65" s="1">
        <v>353</v>
      </c>
      <c r="C65" s="1">
        <v>353</v>
      </c>
    </row>
    <row r="66" spans="1:3" x14ac:dyDescent="0.25">
      <c r="A66" s="1">
        <v>102</v>
      </c>
      <c r="B66" s="1">
        <v>856</v>
      </c>
      <c r="C66" s="1">
        <v>856</v>
      </c>
    </row>
    <row r="67" spans="1:3" x14ac:dyDescent="0.25">
      <c r="A67" s="1">
        <v>361</v>
      </c>
      <c r="B67" s="1">
        <v>1</v>
      </c>
      <c r="C67" s="1">
        <v>1</v>
      </c>
    </row>
    <row r="68" spans="1:3" x14ac:dyDescent="0.25">
      <c r="A68" s="1">
        <v>962</v>
      </c>
      <c r="B68" s="1">
        <v>390</v>
      </c>
      <c r="C68" s="1">
        <v>390</v>
      </c>
    </row>
    <row r="69" spans="1:3" x14ac:dyDescent="0.25">
      <c r="A69" s="1">
        <v>443</v>
      </c>
      <c r="B69" s="1">
        <v>446</v>
      </c>
      <c r="C69" s="1">
        <v>446</v>
      </c>
    </row>
    <row r="70" spans="1:3" x14ac:dyDescent="0.25">
      <c r="A70" s="1">
        <v>977</v>
      </c>
      <c r="B70" s="1">
        <v>32</v>
      </c>
      <c r="C70" s="1">
        <v>32</v>
      </c>
    </row>
    <row r="71" spans="1:3" x14ac:dyDescent="0.25">
      <c r="A71" s="1">
        <v>936</v>
      </c>
      <c r="B71" s="1">
        <v>420</v>
      </c>
      <c r="C71" s="1">
        <v>420</v>
      </c>
    </row>
    <row r="72" spans="1:3" x14ac:dyDescent="0.25">
      <c r="A72" s="1">
        <v>395</v>
      </c>
      <c r="B72" s="1">
        <v>708</v>
      </c>
      <c r="C72" s="1">
        <v>708</v>
      </c>
    </row>
    <row r="73" spans="1:3" x14ac:dyDescent="0.25">
      <c r="A73" s="1">
        <v>344</v>
      </c>
      <c r="B73" s="1">
        <v>227</v>
      </c>
      <c r="C73" s="1">
        <v>227</v>
      </c>
    </row>
    <row r="74" spans="1:3" x14ac:dyDescent="0.25">
      <c r="A74" s="1">
        <v>48</v>
      </c>
      <c r="B74" s="1">
        <v>595</v>
      </c>
      <c r="C74" s="1">
        <v>595</v>
      </c>
    </row>
    <row r="75" spans="1:3" x14ac:dyDescent="0.25">
      <c r="A75" s="1">
        <v>362</v>
      </c>
      <c r="B75" s="1">
        <v>211</v>
      </c>
      <c r="C75" s="1">
        <v>211</v>
      </c>
    </row>
    <row r="76" spans="1:3" x14ac:dyDescent="0.25">
      <c r="A76" s="1">
        <v>88</v>
      </c>
      <c r="B76" s="1">
        <v>650</v>
      </c>
      <c r="C76" s="1">
        <v>650</v>
      </c>
    </row>
    <row r="77" spans="1:3" x14ac:dyDescent="0.25">
      <c r="A77" s="1">
        <v>289</v>
      </c>
      <c r="B77" s="1">
        <v>45</v>
      </c>
      <c r="C77" s="1">
        <v>45</v>
      </c>
    </row>
    <row r="78" spans="1:3" x14ac:dyDescent="0.25">
      <c r="A78" s="1">
        <v>704</v>
      </c>
      <c r="B78" s="1">
        <v>201</v>
      </c>
      <c r="C78" s="1">
        <v>201</v>
      </c>
    </row>
    <row r="79" spans="1:3" x14ac:dyDescent="0.25">
      <c r="A79" s="1">
        <v>903</v>
      </c>
      <c r="B79" s="1">
        <v>564</v>
      </c>
      <c r="C79" s="1">
        <v>564</v>
      </c>
    </row>
    <row r="80" spans="1:3" x14ac:dyDescent="0.25">
      <c r="A80" s="1">
        <v>315</v>
      </c>
      <c r="B80" s="1">
        <v>138</v>
      </c>
      <c r="C80" s="1">
        <v>138</v>
      </c>
    </row>
    <row r="81" spans="1:3" x14ac:dyDescent="0.25">
      <c r="A81" s="1">
        <v>501</v>
      </c>
      <c r="B81" s="1">
        <v>57</v>
      </c>
      <c r="C81" s="1">
        <v>57</v>
      </c>
    </row>
    <row r="82" spans="1:3" x14ac:dyDescent="0.25">
      <c r="A82" s="1">
        <v>812</v>
      </c>
      <c r="B82" s="1">
        <v>128</v>
      </c>
      <c r="C82" s="1">
        <v>128</v>
      </c>
    </row>
    <row r="83" spans="1:3" x14ac:dyDescent="0.25">
      <c r="A83" s="1">
        <v>953</v>
      </c>
      <c r="B83" s="1">
        <v>33</v>
      </c>
      <c r="C83" s="1">
        <v>33</v>
      </c>
    </row>
    <row r="84" spans="1:3" x14ac:dyDescent="0.25">
      <c r="A84" s="1">
        <v>830</v>
      </c>
      <c r="B84" s="1">
        <v>936</v>
      </c>
      <c r="C84" s="1">
        <v>936</v>
      </c>
    </row>
    <row r="85" spans="1:3" x14ac:dyDescent="0.25">
      <c r="A85" s="1">
        <v>656</v>
      </c>
      <c r="B85" s="1">
        <v>762</v>
      </c>
      <c r="C85" s="1">
        <v>762</v>
      </c>
    </row>
    <row r="86" spans="1:3" x14ac:dyDescent="0.25">
      <c r="A86" s="1">
        <v>935</v>
      </c>
      <c r="B86" s="1">
        <v>838</v>
      </c>
      <c r="C86" s="1">
        <v>838</v>
      </c>
    </row>
    <row r="87" spans="1:3" x14ac:dyDescent="0.25">
      <c r="A87" s="1">
        <v>762</v>
      </c>
      <c r="B87" s="1">
        <v>215</v>
      </c>
      <c r="C87" s="1">
        <v>215</v>
      </c>
    </row>
    <row r="88" spans="1:3" x14ac:dyDescent="0.25">
      <c r="A88" s="1">
        <v>698</v>
      </c>
      <c r="B88" s="1">
        <v>818</v>
      </c>
      <c r="C88" s="1">
        <v>818</v>
      </c>
    </row>
    <row r="89" spans="1:3" x14ac:dyDescent="0.25">
      <c r="A89" s="1">
        <v>294</v>
      </c>
      <c r="B89" s="1">
        <v>780</v>
      </c>
      <c r="C89" s="1">
        <v>780</v>
      </c>
    </row>
    <row r="90" spans="1:3" x14ac:dyDescent="0.25">
      <c r="A90" s="1">
        <v>535</v>
      </c>
      <c r="B90" s="1">
        <v>40</v>
      </c>
      <c r="C90" s="1">
        <v>40</v>
      </c>
    </row>
    <row r="91" spans="1:3" x14ac:dyDescent="0.25">
      <c r="A91" s="1">
        <v>357</v>
      </c>
      <c r="B91" s="1">
        <v>366</v>
      </c>
      <c r="C91" s="1">
        <v>366</v>
      </c>
    </row>
    <row r="92" spans="1:3" x14ac:dyDescent="0.25">
      <c r="A92" s="1">
        <v>468</v>
      </c>
      <c r="B92" s="1">
        <v>678</v>
      </c>
      <c r="C92" s="1">
        <v>678</v>
      </c>
    </row>
    <row r="93" spans="1:3" x14ac:dyDescent="0.25">
      <c r="A93" s="1">
        <v>798</v>
      </c>
      <c r="B93" s="1">
        <v>703</v>
      </c>
      <c r="C93" s="1">
        <v>703</v>
      </c>
    </row>
    <row r="94" spans="1:3" x14ac:dyDescent="0.25">
      <c r="A94" s="1">
        <v>497</v>
      </c>
      <c r="B94" s="1">
        <v>180</v>
      </c>
      <c r="C94" s="1">
        <v>180</v>
      </c>
    </row>
    <row r="95" spans="1:3" x14ac:dyDescent="0.25">
      <c r="A95" s="1">
        <v>841</v>
      </c>
      <c r="B95" s="1">
        <v>214</v>
      </c>
      <c r="C95" s="1">
        <v>214</v>
      </c>
    </row>
    <row r="96" spans="1:3" x14ac:dyDescent="0.25">
      <c r="A96" s="1">
        <v>521</v>
      </c>
      <c r="B96" s="1">
        <v>408</v>
      </c>
      <c r="C96" s="1">
        <v>408</v>
      </c>
    </row>
    <row r="97" spans="1:3" x14ac:dyDescent="0.25">
      <c r="A97" s="1">
        <v>2</v>
      </c>
      <c r="B97" s="1">
        <v>902</v>
      </c>
      <c r="C97" s="1">
        <v>902</v>
      </c>
    </row>
    <row r="98" spans="1:3" x14ac:dyDescent="0.25">
      <c r="A98" s="1">
        <v>637</v>
      </c>
      <c r="B98" s="1">
        <v>763</v>
      </c>
      <c r="C98" s="1">
        <v>763</v>
      </c>
    </row>
    <row r="99" spans="1:3" x14ac:dyDescent="0.25">
      <c r="A99" s="1">
        <v>407</v>
      </c>
      <c r="B99" s="1">
        <v>168</v>
      </c>
      <c r="C99" s="1">
        <v>168</v>
      </c>
    </row>
    <row r="100" spans="1:3" x14ac:dyDescent="0.25">
      <c r="A100" s="1">
        <v>87</v>
      </c>
      <c r="B100" s="1">
        <v>723</v>
      </c>
      <c r="C100" s="1">
        <v>723</v>
      </c>
    </row>
    <row r="101" spans="1:3" x14ac:dyDescent="0.25">
      <c r="A101" s="1">
        <v>894</v>
      </c>
      <c r="B101" s="1">
        <v>438</v>
      </c>
      <c r="C101" s="1">
        <v>438</v>
      </c>
    </row>
    <row r="102" spans="1:3" x14ac:dyDescent="0.25">
      <c r="A102" s="1">
        <v>708</v>
      </c>
      <c r="B102" s="1">
        <v>162</v>
      </c>
      <c r="C102" s="1">
        <v>162</v>
      </c>
    </row>
    <row r="103" spans="1:3" x14ac:dyDescent="0.25">
      <c r="A103" s="1">
        <v>311</v>
      </c>
      <c r="B103" s="1">
        <v>246</v>
      </c>
      <c r="C103" s="1">
        <v>246</v>
      </c>
    </row>
    <row r="104" spans="1:3" x14ac:dyDescent="0.25">
      <c r="A104" s="1">
        <v>888</v>
      </c>
      <c r="B104" s="1">
        <v>105</v>
      </c>
      <c r="C104" s="1">
        <v>105</v>
      </c>
    </row>
    <row r="105" spans="1:3" x14ac:dyDescent="0.25">
      <c r="A105" s="1">
        <v>678</v>
      </c>
      <c r="B105" s="1">
        <v>308</v>
      </c>
      <c r="C105" s="1">
        <v>308</v>
      </c>
    </row>
    <row r="106" spans="1:3" x14ac:dyDescent="0.25">
      <c r="A106" s="1">
        <v>734</v>
      </c>
      <c r="B106" s="1">
        <v>172</v>
      </c>
      <c r="C106" s="1">
        <v>172</v>
      </c>
    </row>
    <row r="107" spans="1:3" x14ac:dyDescent="0.25">
      <c r="A107" s="1">
        <v>640</v>
      </c>
      <c r="B107" s="1">
        <v>775</v>
      </c>
      <c r="C107" s="1">
        <v>775</v>
      </c>
    </row>
    <row r="108" spans="1:3" x14ac:dyDescent="0.25">
      <c r="A108" s="1">
        <v>189</v>
      </c>
      <c r="B108" s="1">
        <v>333</v>
      </c>
      <c r="C108" s="1">
        <v>333</v>
      </c>
    </row>
    <row r="109" spans="1:3" x14ac:dyDescent="0.25">
      <c r="A109" s="1">
        <v>685</v>
      </c>
      <c r="B109" s="1">
        <v>548</v>
      </c>
      <c r="C109" s="1">
        <v>548</v>
      </c>
    </row>
    <row r="110" spans="1:3" x14ac:dyDescent="0.25">
      <c r="A110" s="1">
        <v>617</v>
      </c>
      <c r="B110" s="1">
        <v>665</v>
      </c>
      <c r="C110" s="1">
        <v>665</v>
      </c>
    </row>
    <row r="111" spans="1:3" x14ac:dyDescent="0.25">
      <c r="A111" s="1">
        <v>508</v>
      </c>
      <c r="B111" s="1">
        <v>305</v>
      </c>
      <c r="C111" s="1">
        <v>305</v>
      </c>
    </row>
    <row r="112" spans="1:3" x14ac:dyDescent="0.25">
      <c r="A112" s="1">
        <v>406</v>
      </c>
      <c r="B112" s="1">
        <v>938</v>
      </c>
      <c r="C112" s="1">
        <v>938</v>
      </c>
    </row>
    <row r="113" spans="1:3" x14ac:dyDescent="0.25">
      <c r="A113" s="1">
        <v>132</v>
      </c>
      <c r="B113" s="1">
        <v>714</v>
      </c>
      <c r="C113" s="1">
        <v>714</v>
      </c>
    </row>
    <row r="114" spans="1:3" x14ac:dyDescent="0.25">
      <c r="A114" s="1">
        <v>785</v>
      </c>
      <c r="B114" s="1">
        <v>251</v>
      </c>
      <c r="C114" s="1">
        <v>251</v>
      </c>
    </row>
    <row r="115" spans="1:3" x14ac:dyDescent="0.25">
      <c r="A115" s="1">
        <v>113</v>
      </c>
      <c r="B115" s="1">
        <v>330</v>
      </c>
      <c r="C115" s="1">
        <v>330</v>
      </c>
    </row>
    <row r="116" spans="1:3" x14ac:dyDescent="0.25">
      <c r="A116" s="1">
        <v>951</v>
      </c>
      <c r="B116" s="1">
        <v>69</v>
      </c>
      <c r="C116" s="1">
        <v>69</v>
      </c>
    </row>
    <row r="117" spans="1:3" x14ac:dyDescent="0.25">
      <c r="A117" s="1">
        <v>169</v>
      </c>
      <c r="B117" s="1">
        <v>969</v>
      </c>
      <c r="C117" s="1">
        <v>969</v>
      </c>
    </row>
    <row r="118" spans="1:3" x14ac:dyDescent="0.25">
      <c r="A118" s="1">
        <v>984</v>
      </c>
      <c r="B118" s="1">
        <v>974</v>
      </c>
      <c r="C118" s="1">
        <v>974</v>
      </c>
    </row>
    <row r="119" spans="1:3" x14ac:dyDescent="0.25">
      <c r="A119" s="1">
        <v>881</v>
      </c>
      <c r="B119" s="1">
        <v>526</v>
      </c>
      <c r="C119" s="1">
        <v>526</v>
      </c>
    </row>
    <row r="120" spans="1:3" x14ac:dyDescent="0.25">
      <c r="A120" s="1">
        <v>883</v>
      </c>
      <c r="B120" s="1">
        <v>510</v>
      </c>
      <c r="C120" s="1">
        <v>510</v>
      </c>
    </row>
    <row r="121" spans="1:3" x14ac:dyDescent="0.25">
      <c r="A121" s="1">
        <v>735</v>
      </c>
      <c r="B121" s="1">
        <v>444</v>
      </c>
      <c r="C121" s="1">
        <v>444</v>
      </c>
    </row>
    <row r="122" spans="1:3" x14ac:dyDescent="0.25">
      <c r="A122" s="1">
        <v>120</v>
      </c>
      <c r="B122" s="1">
        <v>503</v>
      </c>
      <c r="C122" s="1">
        <v>503</v>
      </c>
    </row>
    <row r="123" spans="1:3" x14ac:dyDescent="0.25">
      <c r="A123" s="1">
        <v>92</v>
      </c>
      <c r="B123" s="1">
        <v>109</v>
      </c>
      <c r="C123" s="1">
        <v>109</v>
      </c>
    </row>
    <row r="124" spans="1:3" x14ac:dyDescent="0.25">
      <c r="A124" s="1">
        <v>618</v>
      </c>
      <c r="B124" s="1">
        <v>823</v>
      </c>
      <c r="C124" s="1">
        <v>823</v>
      </c>
    </row>
    <row r="125" spans="1:3" x14ac:dyDescent="0.25">
      <c r="A125" s="1">
        <v>768</v>
      </c>
      <c r="B125" s="1">
        <v>147</v>
      </c>
      <c r="C125" s="1">
        <v>147</v>
      </c>
    </row>
    <row r="126" spans="1:3" x14ac:dyDescent="0.25">
      <c r="A126" s="1">
        <v>619</v>
      </c>
      <c r="B126" s="1">
        <v>625</v>
      </c>
      <c r="C126" s="1">
        <v>625</v>
      </c>
    </row>
    <row r="127" spans="1:3" x14ac:dyDescent="0.25">
      <c r="A127" s="1">
        <v>393</v>
      </c>
      <c r="B127" s="1">
        <v>695</v>
      </c>
      <c r="C127" s="1">
        <v>695</v>
      </c>
    </row>
    <row r="128" spans="1:3" x14ac:dyDescent="0.25">
      <c r="A128" s="1">
        <v>127</v>
      </c>
      <c r="B128" s="1">
        <v>983</v>
      </c>
      <c r="C128" s="1">
        <v>983</v>
      </c>
    </row>
    <row r="129" spans="1:3" x14ac:dyDescent="0.25">
      <c r="A129" s="1">
        <v>329</v>
      </c>
      <c r="B129" s="1">
        <v>82</v>
      </c>
      <c r="C129" s="1">
        <v>82</v>
      </c>
    </row>
    <row r="130" spans="1:3" x14ac:dyDescent="0.25">
      <c r="A130" s="1">
        <v>839</v>
      </c>
      <c r="B130" s="1">
        <v>397</v>
      </c>
      <c r="C130" s="1">
        <v>397</v>
      </c>
    </row>
    <row r="131" spans="1:3" x14ac:dyDescent="0.25">
      <c r="A131" s="1">
        <v>787</v>
      </c>
      <c r="B131" s="1">
        <v>599</v>
      </c>
      <c r="C131" s="1">
        <v>599</v>
      </c>
    </row>
    <row r="132" spans="1:3" x14ac:dyDescent="0.25">
      <c r="A132" s="1">
        <v>658</v>
      </c>
      <c r="B132" s="1">
        <v>306</v>
      </c>
      <c r="C132" s="1">
        <v>306</v>
      </c>
    </row>
    <row r="133" spans="1:3" x14ac:dyDescent="0.25">
      <c r="A133" s="1">
        <v>302</v>
      </c>
      <c r="B133" s="1">
        <v>536</v>
      </c>
      <c r="C133" s="1">
        <v>536</v>
      </c>
    </row>
    <row r="134" spans="1:3" x14ac:dyDescent="0.25">
      <c r="A134" s="1">
        <v>959</v>
      </c>
      <c r="B134" s="1">
        <v>20</v>
      </c>
      <c r="C134" s="1">
        <v>20</v>
      </c>
    </row>
    <row r="135" spans="1:3" x14ac:dyDescent="0.25">
      <c r="A135" s="1">
        <v>467</v>
      </c>
      <c r="B135" s="1">
        <v>515</v>
      </c>
      <c r="C135" s="1">
        <v>515</v>
      </c>
    </row>
    <row r="136" spans="1:3" x14ac:dyDescent="0.25">
      <c r="A136" s="1">
        <v>642</v>
      </c>
      <c r="B136" s="1">
        <v>332</v>
      </c>
      <c r="C136" s="1">
        <v>332</v>
      </c>
    </row>
    <row r="137" spans="1:3" x14ac:dyDescent="0.25">
      <c r="A137" s="1">
        <v>472</v>
      </c>
      <c r="B137" s="1">
        <v>127</v>
      </c>
      <c r="C137" s="1">
        <v>127</v>
      </c>
    </row>
    <row r="138" spans="1:3" x14ac:dyDescent="0.25">
      <c r="A138" s="1">
        <v>700</v>
      </c>
      <c r="B138" s="1">
        <v>958</v>
      </c>
      <c r="C138" s="1">
        <v>958</v>
      </c>
    </row>
    <row r="139" spans="1:3" x14ac:dyDescent="0.25">
      <c r="A139" s="1">
        <v>305</v>
      </c>
      <c r="B139" s="1">
        <v>42</v>
      </c>
      <c r="C139" s="1">
        <v>42</v>
      </c>
    </row>
    <row r="140" spans="1:3" x14ac:dyDescent="0.25">
      <c r="A140" s="1">
        <v>676</v>
      </c>
      <c r="B140" s="1">
        <v>977</v>
      </c>
      <c r="C140" s="1">
        <v>977</v>
      </c>
    </row>
    <row r="141" spans="1:3" x14ac:dyDescent="0.25">
      <c r="A141" s="1">
        <v>602</v>
      </c>
      <c r="B141" s="1">
        <v>460</v>
      </c>
      <c r="C141" s="1">
        <v>460</v>
      </c>
    </row>
    <row r="142" spans="1:3" x14ac:dyDescent="0.25">
      <c r="A142" s="1">
        <v>175</v>
      </c>
      <c r="B142" s="1">
        <v>659</v>
      </c>
      <c r="C142" s="1">
        <v>659</v>
      </c>
    </row>
    <row r="143" spans="1:3" x14ac:dyDescent="0.25">
      <c r="A143" s="1">
        <v>679</v>
      </c>
      <c r="B143" s="1">
        <v>197</v>
      </c>
      <c r="C143" s="1">
        <v>197</v>
      </c>
    </row>
    <row r="144" spans="1:3" x14ac:dyDescent="0.25">
      <c r="A144" s="1">
        <v>412</v>
      </c>
      <c r="B144" s="1">
        <v>540</v>
      </c>
      <c r="C144" s="1">
        <v>540</v>
      </c>
    </row>
    <row r="145" spans="1:3" x14ac:dyDescent="0.25">
      <c r="A145" s="1">
        <v>486</v>
      </c>
      <c r="B145" s="1">
        <v>178</v>
      </c>
      <c r="C145" s="1">
        <v>178</v>
      </c>
    </row>
    <row r="146" spans="1:3" x14ac:dyDescent="0.25">
      <c r="A146" s="1">
        <v>899</v>
      </c>
      <c r="B146" s="1">
        <v>202</v>
      </c>
      <c r="C146" s="1">
        <v>202</v>
      </c>
    </row>
    <row r="147" spans="1:3" x14ac:dyDescent="0.25">
      <c r="A147" s="1">
        <v>123</v>
      </c>
      <c r="B147" s="1">
        <v>632</v>
      </c>
      <c r="C147" s="1">
        <v>632</v>
      </c>
    </row>
    <row r="148" spans="1:3" x14ac:dyDescent="0.25">
      <c r="A148" s="1">
        <v>180</v>
      </c>
      <c r="B148" s="1">
        <v>25</v>
      </c>
      <c r="C148" s="1">
        <v>25</v>
      </c>
    </row>
    <row r="149" spans="1:3" x14ac:dyDescent="0.25">
      <c r="A149" s="1">
        <v>433</v>
      </c>
      <c r="B149" s="1">
        <v>990</v>
      </c>
      <c r="C149" s="1">
        <v>990</v>
      </c>
    </row>
    <row r="150" spans="1:3" x14ac:dyDescent="0.25">
      <c r="A150" s="1">
        <v>244</v>
      </c>
      <c r="B150" s="1">
        <v>913</v>
      </c>
      <c r="C150" s="1">
        <v>913</v>
      </c>
    </row>
    <row r="151" spans="1:3" x14ac:dyDescent="0.25">
      <c r="A151" s="1">
        <v>147</v>
      </c>
      <c r="B151" s="1">
        <v>371</v>
      </c>
      <c r="C151" s="1">
        <v>371</v>
      </c>
    </row>
    <row r="152" spans="1:3" x14ac:dyDescent="0.25">
      <c r="A152" s="1">
        <v>634</v>
      </c>
      <c r="B152" s="1">
        <v>514</v>
      </c>
      <c r="C152" s="1">
        <v>514</v>
      </c>
    </row>
    <row r="153" spans="1:3" x14ac:dyDescent="0.25">
      <c r="A153" s="1">
        <v>999</v>
      </c>
      <c r="B153" s="1">
        <v>707</v>
      </c>
      <c r="C153" s="1">
        <v>707</v>
      </c>
    </row>
    <row r="154" spans="1:3" x14ac:dyDescent="0.25">
      <c r="A154" s="1">
        <v>477</v>
      </c>
      <c r="B154" s="1">
        <v>473</v>
      </c>
      <c r="C154" s="1">
        <v>473</v>
      </c>
    </row>
    <row r="155" spans="1:3" x14ac:dyDescent="0.25">
      <c r="A155" s="1">
        <v>746</v>
      </c>
      <c r="B155" s="1">
        <v>847</v>
      </c>
      <c r="C155" s="1">
        <v>847</v>
      </c>
    </row>
    <row r="156" spans="1:3" x14ac:dyDescent="0.25">
      <c r="A156" s="1">
        <v>287</v>
      </c>
      <c r="B156" s="1">
        <v>815</v>
      </c>
      <c r="C156" s="1">
        <v>815</v>
      </c>
    </row>
    <row r="157" spans="1:3" x14ac:dyDescent="0.25">
      <c r="A157" s="1">
        <v>310</v>
      </c>
      <c r="B157" s="1">
        <v>928</v>
      </c>
      <c r="C157" s="1">
        <v>928</v>
      </c>
    </row>
    <row r="158" spans="1:3" x14ac:dyDescent="0.25">
      <c r="A158" s="1">
        <v>889</v>
      </c>
      <c r="B158" s="1">
        <v>210</v>
      </c>
      <c r="C158" s="1">
        <v>210</v>
      </c>
    </row>
    <row r="159" spans="1:3" x14ac:dyDescent="0.25">
      <c r="A159" s="1">
        <v>512</v>
      </c>
      <c r="B159" s="1">
        <v>793</v>
      </c>
      <c r="C159" s="1">
        <v>793</v>
      </c>
    </row>
    <row r="160" spans="1:3" x14ac:dyDescent="0.25">
      <c r="A160" s="1">
        <v>693</v>
      </c>
      <c r="B160" s="1">
        <v>872</v>
      </c>
      <c r="C160" s="1">
        <v>872</v>
      </c>
    </row>
    <row r="161" spans="1:3" x14ac:dyDescent="0.25">
      <c r="A161" s="1">
        <v>670</v>
      </c>
      <c r="B161" s="1">
        <v>298</v>
      </c>
      <c r="C161" s="1">
        <v>298</v>
      </c>
    </row>
    <row r="162" spans="1:3" x14ac:dyDescent="0.25">
      <c r="A162" s="1">
        <v>238</v>
      </c>
      <c r="B162" s="1">
        <v>941</v>
      </c>
      <c r="C162" s="1">
        <v>941</v>
      </c>
    </row>
    <row r="163" spans="1:3" x14ac:dyDescent="0.25">
      <c r="A163" s="1">
        <v>400</v>
      </c>
      <c r="B163" s="1">
        <v>731</v>
      </c>
      <c r="C163" s="1">
        <v>731</v>
      </c>
    </row>
    <row r="164" spans="1:3" x14ac:dyDescent="0.25">
      <c r="A164" s="1">
        <v>398</v>
      </c>
      <c r="B164" s="1">
        <v>500</v>
      </c>
      <c r="C164" s="1">
        <v>500</v>
      </c>
    </row>
    <row r="165" spans="1:3" x14ac:dyDescent="0.25">
      <c r="A165" s="1">
        <v>955</v>
      </c>
      <c r="B165" s="1">
        <v>142</v>
      </c>
      <c r="C165" s="1">
        <v>142</v>
      </c>
    </row>
    <row r="166" spans="1:3" x14ac:dyDescent="0.25">
      <c r="A166" s="1">
        <v>193</v>
      </c>
      <c r="B166" s="1">
        <v>787</v>
      </c>
      <c r="C166" s="1">
        <v>787</v>
      </c>
    </row>
    <row r="167" spans="1:3" x14ac:dyDescent="0.25">
      <c r="A167" s="1">
        <v>33</v>
      </c>
      <c r="B167" s="1">
        <v>749</v>
      </c>
      <c r="C167" s="1">
        <v>749</v>
      </c>
    </row>
    <row r="168" spans="1:3" x14ac:dyDescent="0.25">
      <c r="A168" s="1">
        <v>786</v>
      </c>
      <c r="B168" s="1">
        <v>304</v>
      </c>
      <c r="C168" s="1">
        <v>304</v>
      </c>
    </row>
    <row r="169" spans="1:3" x14ac:dyDescent="0.25">
      <c r="A169" s="1">
        <v>811</v>
      </c>
      <c r="B169" s="1">
        <v>30</v>
      </c>
      <c r="C169" s="1">
        <v>30</v>
      </c>
    </row>
    <row r="170" spans="1:3" x14ac:dyDescent="0.25">
      <c r="A170" s="1">
        <v>615</v>
      </c>
      <c r="B170" s="1">
        <v>477</v>
      </c>
      <c r="C170" s="1">
        <v>477</v>
      </c>
    </row>
    <row r="171" spans="1:3" x14ac:dyDescent="0.25">
      <c r="A171" s="1">
        <v>18</v>
      </c>
      <c r="B171" s="1">
        <v>52</v>
      </c>
      <c r="C171" s="1">
        <v>52</v>
      </c>
    </row>
    <row r="172" spans="1:3" x14ac:dyDescent="0.25">
      <c r="A172" s="1">
        <v>114</v>
      </c>
      <c r="B172" s="1">
        <v>73</v>
      </c>
      <c r="C172" s="1">
        <v>73</v>
      </c>
    </row>
    <row r="173" spans="1:3" x14ac:dyDescent="0.25">
      <c r="A173" s="1">
        <v>340</v>
      </c>
      <c r="B173" s="1">
        <v>691</v>
      </c>
      <c r="C173" s="1">
        <v>691</v>
      </c>
    </row>
    <row r="174" spans="1:3" x14ac:dyDescent="0.25">
      <c r="A174" s="1">
        <v>649</v>
      </c>
      <c r="B174" s="1">
        <v>786</v>
      </c>
      <c r="C174" s="1">
        <v>786</v>
      </c>
    </row>
    <row r="175" spans="1:3" x14ac:dyDescent="0.25">
      <c r="A175" s="1">
        <v>778</v>
      </c>
      <c r="B175" s="1">
        <v>68</v>
      </c>
      <c r="C175" s="1">
        <v>68</v>
      </c>
    </row>
    <row r="176" spans="1:3" x14ac:dyDescent="0.25">
      <c r="A176" s="1">
        <v>885</v>
      </c>
      <c r="B176" s="1">
        <v>630</v>
      </c>
      <c r="C176" s="1">
        <v>630</v>
      </c>
    </row>
    <row r="177" spans="1:3" x14ac:dyDescent="0.25">
      <c r="A177" s="1">
        <v>69</v>
      </c>
      <c r="B177" s="1">
        <v>357</v>
      </c>
      <c r="C177" s="1">
        <v>357</v>
      </c>
    </row>
    <row r="178" spans="1:3" x14ac:dyDescent="0.25">
      <c r="A178" s="1">
        <v>288</v>
      </c>
      <c r="B178" s="1">
        <v>455</v>
      </c>
      <c r="C178" s="1">
        <v>455</v>
      </c>
    </row>
    <row r="179" spans="1:3" x14ac:dyDescent="0.25">
      <c r="A179" s="1">
        <v>898</v>
      </c>
      <c r="B179" s="1">
        <v>947</v>
      </c>
      <c r="C179" s="1">
        <v>947</v>
      </c>
    </row>
    <row r="180" spans="1:3" x14ac:dyDescent="0.25">
      <c r="A180" s="1">
        <v>473</v>
      </c>
      <c r="B180" s="1">
        <v>589</v>
      </c>
      <c r="C180" s="1">
        <v>589</v>
      </c>
    </row>
    <row r="181" spans="1:3" x14ac:dyDescent="0.25">
      <c r="A181" s="1">
        <v>23</v>
      </c>
      <c r="B181" s="1">
        <v>863</v>
      </c>
      <c r="C181" s="1">
        <v>863</v>
      </c>
    </row>
    <row r="182" spans="1:3" x14ac:dyDescent="0.25">
      <c r="A182" s="1">
        <v>505</v>
      </c>
      <c r="B182" s="1">
        <v>668</v>
      </c>
      <c r="C182" s="1">
        <v>668</v>
      </c>
    </row>
    <row r="183" spans="1:3" x14ac:dyDescent="0.25">
      <c r="A183" s="1">
        <v>401</v>
      </c>
      <c r="B183" s="1">
        <v>206</v>
      </c>
      <c r="C183" s="1">
        <v>206</v>
      </c>
    </row>
    <row r="184" spans="1:3" x14ac:dyDescent="0.25">
      <c r="A184" s="1">
        <v>988</v>
      </c>
      <c r="B184" s="1">
        <v>835</v>
      </c>
      <c r="C184" s="1">
        <v>835</v>
      </c>
    </row>
    <row r="185" spans="1:3" x14ac:dyDescent="0.25">
      <c r="A185" s="1">
        <v>493</v>
      </c>
      <c r="B185" s="1">
        <v>315</v>
      </c>
      <c r="C185" s="1">
        <v>315</v>
      </c>
    </row>
    <row r="186" spans="1:3" x14ac:dyDescent="0.25">
      <c r="A186" s="1">
        <v>432</v>
      </c>
      <c r="B186" s="1">
        <v>553</v>
      </c>
      <c r="C186" s="1">
        <v>553</v>
      </c>
    </row>
    <row r="187" spans="1:3" x14ac:dyDescent="0.25">
      <c r="A187" s="1">
        <v>948</v>
      </c>
      <c r="B187" s="1">
        <v>861</v>
      </c>
      <c r="C187" s="1">
        <v>861</v>
      </c>
    </row>
    <row r="188" spans="1:3" x14ac:dyDescent="0.25">
      <c r="A188" s="1">
        <v>821</v>
      </c>
      <c r="B188" s="1">
        <v>279</v>
      </c>
      <c r="C188" s="1">
        <v>279</v>
      </c>
    </row>
    <row r="189" spans="1:3" x14ac:dyDescent="0.25">
      <c r="A189" s="1">
        <v>435</v>
      </c>
      <c r="B189" s="1">
        <v>75</v>
      </c>
      <c r="C189" s="1">
        <v>75</v>
      </c>
    </row>
    <row r="190" spans="1:3" x14ac:dyDescent="0.25">
      <c r="A190" s="1">
        <v>11</v>
      </c>
      <c r="B190" s="1">
        <v>895</v>
      </c>
      <c r="C190" s="1">
        <v>895</v>
      </c>
    </row>
    <row r="191" spans="1:3" x14ac:dyDescent="0.25">
      <c r="A191" s="1">
        <v>204</v>
      </c>
      <c r="B191" s="1">
        <v>866</v>
      </c>
      <c r="C191" s="1">
        <v>866</v>
      </c>
    </row>
    <row r="192" spans="1:3" x14ac:dyDescent="0.25">
      <c r="A192" s="1">
        <v>332</v>
      </c>
      <c r="B192" s="1">
        <v>792</v>
      </c>
      <c r="C192" s="1">
        <v>792</v>
      </c>
    </row>
    <row r="193" spans="1:3" x14ac:dyDescent="0.25">
      <c r="A193" s="1">
        <v>179</v>
      </c>
      <c r="B193" s="1">
        <v>191</v>
      </c>
      <c r="C193" s="1">
        <v>191</v>
      </c>
    </row>
    <row r="194" spans="1:3" x14ac:dyDescent="0.25">
      <c r="A194" s="1">
        <v>503</v>
      </c>
      <c r="B194" s="1">
        <v>59</v>
      </c>
      <c r="C194" s="1">
        <v>59</v>
      </c>
    </row>
    <row r="195" spans="1:3" x14ac:dyDescent="0.25">
      <c r="A195" s="1">
        <v>431</v>
      </c>
      <c r="B195" s="1">
        <v>748</v>
      </c>
      <c r="C195" s="1">
        <v>748</v>
      </c>
    </row>
    <row r="196" spans="1:3" x14ac:dyDescent="0.25">
      <c r="A196" s="1">
        <v>865</v>
      </c>
      <c r="B196" s="1">
        <v>693</v>
      </c>
      <c r="C196" s="1">
        <v>693</v>
      </c>
    </row>
    <row r="197" spans="1:3" x14ac:dyDescent="0.25">
      <c r="A197" s="1">
        <v>874</v>
      </c>
      <c r="B197" s="1">
        <v>955</v>
      </c>
      <c r="C197" s="1">
        <v>955</v>
      </c>
    </row>
    <row r="198" spans="1:3" x14ac:dyDescent="0.25">
      <c r="A198" s="1">
        <v>513</v>
      </c>
      <c r="B198" s="1">
        <v>538</v>
      </c>
      <c r="C198" s="1">
        <v>538</v>
      </c>
    </row>
    <row r="199" spans="1:3" x14ac:dyDescent="0.25">
      <c r="A199" s="1">
        <v>814</v>
      </c>
      <c r="B199" s="1">
        <v>169</v>
      </c>
      <c r="C199" s="1">
        <v>169</v>
      </c>
    </row>
    <row r="200" spans="1:3" x14ac:dyDescent="0.25">
      <c r="A200" s="1">
        <v>236</v>
      </c>
      <c r="B200" s="1">
        <v>924</v>
      </c>
      <c r="C200" s="1">
        <v>924</v>
      </c>
    </row>
    <row r="201" spans="1:3" x14ac:dyDescent="0.25">
      <c r="A201" s="1">
        <v>957</v>
      </c>
      <c r="B201" s="1">
        <v>579</v>
      </c>
      <c r="C201" s="1">
        <v>579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1"/>
  <sheetViews>
    <sheetView workbookViewId="0">
      <selection sqref="A1:G201"/>
    </sheetView>
  </sheetViews>
  <sheetFormatPr defaultRowHeight="15" x14ac:dyDescent="0.25"/>
  <cols>
    <col min="1" max="1" width="7.85546875" bestFit="1" customWidth="1"/>
    <col min="2" max="2" width="12.42578125" bestFit="1" customWidth="1"/>
    <col min="3" max="3" width="11.5703125" bestFit="1" customWidth="1"/>
    <col min="4" max="4" width="7.140625" bestFit="1" customWidth="1"/>
    <col min="5" max="5" width="9.140625" bestFit="1" customWidth="1"/>
    <col min="6" max="6" width="7.28515625" bestFit="1" customWidth="1"/>
    <col min="7" max="7" width="23" bestFit="1" customWidth="1"/>
  </cols>
  <sheetData>
    <row r="1" spans="1:7" x14ac:dyDescent="0.25">
      <c r="A1" s="1" t="s">
        <v>1</v>
      </c>
      <c r="B1" s="1" t="s">
        <v>7</v>
      </c>
      <c r="C1" s="1" t="s">
        <v>8</v>
      </c>
      <c r="D1" t="s">
        <v>1531</v>
      </c>
      <c r="E1" t="s">
        <v>1532</v>
      </c>
      <c r="F1" t="s">
        <v>1533</v>
      </c>
      <c r="G1" t="s">
        <v>1530</v>
      </c>
    </row>
    <row r="2" spans="1:7" x14ac:dyDescent="0.25">
      <c r="A2" s="1">
        <v>31</v>
      </c>
      <c r="B2" s="2">
        <v>29164</v>
      </c>
      <c r="C2" s="2">
        <v>30452</v>
      </c>
      <c r="D2">
        <f>DATEDIF(Membership[[#This Row],[Start_date]],Membership[[#This Row],[End_date]],"y")</f>
        <v>3</v>
      </c>
      <c r="E2" s="1">
        <f>DATEDIF(Membership[[#This Row],[Start_date]],Membership[[#This Row],[End_date]],"YM")</f>
        <v>6</v>
      </c>
      <c r="F2" s="1">
        <f>DATEDIF(Membership[[#This Row],[Start_date]],Membership[[#This Row],[End_date]],"MD")</f>
        <v>11</v>
      </c>
      <c r="G2" s="1" t="str">
        <f>CONCATENATE(Membership[[#This Row],[year]],"Years",Membership[[#This Row],[month]],"Months",Membership[[#This Row],[days]],"Days")</f>
        <v>3Years6Months11Days</v>
      </c>
    </row>
    <row r="3" spans="1:7" x14ac:dyDescent="0.25">
      <c r="A3" s="1">
        <v>495</v>
      </c>
      <c r="B3" s="2">
        <v>41908</v>
      </c>
      <c r="C3" s="2">
        <v>49045</v>
      </c>
      <c r="D3">
        <f>DATEDIF(Membership[[#This Row],[Start_date]],Membership[[#This Row],[End_date]],"y")</f>
        <v>19</v>
      </c>
      <c r="E3" s="1">
        <f>DATEDIF(Membership[[#This Row],[Start_date]],Membership[[#This Row],[End_date]],"YM")</f>
        <v>6</v>
      </c>
      <c r="F3" s="1">
        <f>DATEDIF(Membership[[#This Row],[Start_date]],Membership[[#This Row],[End_date]],"MD")</f>
        <v>16</v>
      </c>
      <c r="G3" s="1" t="str">
        <f>CONCATENATE(Membership[[#This Row],[year]],"Years",Membership[[#This Row],[month]],"Months",Membership[[#This Row],[days]],"Days")</f>
        <v>19Years6Months16Days</v>
      </c>
    </row>
    <row r="4" spans="1:7" x14ac:dyDescent="0.25">
      <c r="A4" s="1">
        <v>795</v>
      </c>
      <c r="B4" s="2">
        <v>30612</v>
      </c>
      <c r="C4" s="2">
        <v>37450</v>
      </c>
      <c r="D4">
        <f>DATEDIF(Membership[[#This Row],[Start_date]],Membership[[#This Row],[End_date]],"y")</f>
        <v>18</v>
      </c>
      <c r="E4" s="1">
        <f>DATEDIF(Membership[[#This Row],[Start_date]],Membership[[#This Row],[End_date]],"YM")</f>
        <v>8</v>
      </c>
      <c r="F4" s="1">
        <f>DATEDIF(Membership[[#This Row],[Start_date]],Membership[[#This Row],[End_date]],"MD")</f>
        <v>20</v>
      </c>
      <c r="G4" s="1" t="str">
        <f>CONCATENATE(Membership[[#This Row],[year]],"Years",Membership[[#This Row],[month]],"Months",Membership[[#This Row],[days]],"Days")</f>
        <v>18Years8Months20Days</v>
      </c>
    </row>
    <row r="5" spans="1:7" x14ac:dyDescent="0.25">
      <c r="A5" s="1">
        <v>33</v>
      </c>
      <c r="B5" s="2">
        <v>34491</v>
      </c>
      <c r="C5" s="2">
        <v>41061</v>
      </c>
      <c r="D5">
        <f>DATEDIF(Membership[[#This Row],[Start_date]],Membership[[#This Row],[End_date]],"y")</f>
        <v>17</v>
      </c>
      <c r="E5" s="1">
        <f>DATEDIF(Membership[[#This Row],[Start_date]],Membership[[#This Row],[End_date]],"YM")</f>
        <v>11</v>
      </c>
      <c r="F5" s="1">
        <f>DATEDIF(Membership[[#This Row],[Start_date]],Membership[[#This Row],[End_date]],"MD")</f>
        <v>26</v>
      </c>
      <c r="G5" s="1" t="str">
        <f>CONCATENATE(Membership[[#This Row],[year]],"Years",Membership[[#This Row],[month]],"Months",Membership[[#This Row],[days]],"Days")</f>
        <v>17Years11Months26Days</v>
      </c>
    </row>
    <row r="6" spans="1:7" x14ac:dyDescent="0.25">
      <c r="A6" s="1">
        <v>882</v>
      </c>
      <c r="B6" s="2">
        <v>37044</v>
      </c>
      <c r="C6" s="2">
        <v>41846</v>
      </c>
      <c r="D6">
        <f>DATEDIF(Membership[[#This Row],[Start_date]],Membership[[#This Row],[End_date]],"y")</f>
        <v>13</v>
      </c>
      <c r="E6" s="1">
        <f>DATEDIF(Membership[[#This Row],[Start_date]],Membership[[#This Row],[End_date]],"YM")</f>
        <v>1</v>
      </c>
      <c r="F6" s="1">
        <f>DATEDIF(Membership[[#This Row],[Start_date]],Membership[[#This Row],[End_date]],"MD")</f>
        <v>24</v>
      </c>
      <c r="G6" s="1" t="str">
        <f>CONCATENATE(Membership[[#This Row],[year]],"Years",Membership[[#This Row],[month]],"Months",Membership[[#This Row],[days]],"Days")</f>
        <v>13Years1Months24Days</v>
      </c>
    </row>
    <row r="7" spans="1:7" x14ac:dyDescent="0.25">
      <c r="A7" s="1">
        <v>657</v>
      </c>
      <c r="B7" s="2">
        <v>31583</v>
      </c>
      <c r="C7" s="2">
        <v>38920</v>
      </c>
      <c r="D7">
        <f>DATEDIF(Membership[[#This Row],[Start_date]],Membership[[#This Row],[End_date]],"y")</f>
        <v>20</v>
      </c>
      <c r="E7" s="1">
        <f>DATEDIF(Membership[[#This Row],[Start_date]],Membership[[#This Row],[End_date]],"YM")</f>
        <v>1</v>
      </c>
      <c r="F7" s="1">
        <f>DATEDIF(Membership[[#This Row],[Start_date]],Membership[[#This Row],[End_date]],"MD")</f>
        <v>2</v>
      </c>
      <c r="G7" s="1" t="str">
        <f>CONCATENATE(Membership[[#This Row],[year]],"Years",Membership[[#This Row],[month]],"Months",Membership[[#This Row],[days]],"Days")</f>
        <v>20Years1Months2Days</v>
      </c>
    </row>
    <row r="8" spans="1:7" x14ac:dyDescent="0.25">
      <c r="A8" s="1">
        <v>761</v>
      </c>
      <c r="B8" s="2">
        <v>27099</v>
      </c>
      <c r="C8" s="2">
        <v>29521</v>
      </c>
      <c r="D8">
        <f>DATEDIF(Membership[[#This Row],[Start_date]],Membership[[#This Row],[End_date]],"y")</f>
        <v>6</v>
      </c>
      <c r="E8" s="1">
        <f>DATEDIF(Membership[[#This Row],[Start_date]],Membership[[#This Row],[End_date]],"YM")</f>
        <v>7</v>
      </c>
      <c r="F8" s="1">
        <f>DATEDIF(Membership[[#This Row],[Start_date]],Membership[[#This Row],[End_date]],"MD")</f>
        <v>16</v>
      </c>
      <c r="G8" s="1" t="str">
        <f>CONCATENATE(Membership[[#This Row],[year]],"Years",Membership[[#This Row],[month]],"Months",Membership[[#This Row],[days]],"Days")</f>
        <v>6Years7Months16Days</v>
      </c>
    </row>
    <row r="9" spans="1:7" x14ac:dyDescent="0.25">
      <c r="A9" s="1">
        <v>20</v>
      </c>
      <c r="B9" s="2">
        <v>26261</v>
      </c>
      <c r="C9" s="2">
        <v>31010</v>
      </c>
      <c r="D9">
        <f>DATEDIF(Membership[[#This Row],[Start_date]],Membership[[#This Row],[End_date]],"y")</f>
        <v>13</v>
      </c>
      <c r="E9" s="1">
        <f>DATEDIF(Membership[[#This Row],[Start_date]],Membership[[#This Row],[End_date]],"YM")</f>
        <v>0</v>
      </c>
      <c r="F9" s="1">
        <f>DATEDIF(Membership[[#This Row],[Start_date]],Membership[[#This Row],[End_date]],"MD")</f>
        <v>0</v>
      </c>
      <c r="G9" s="1" t="str">
        <f>CONCATENATE(Membership[[#This Row],[year]],"Years",Membership[[#This Row],[month]],"Months",Membership[[#This Row],[days]],"Days")</f>
        <v>13Years0Months0Days</v>
      </c>
    </row>
    <row r="10" spans="1:7" x14ac:dyDescent="0.25">
      <c r="A10" s="1">
        <v>356</v>
      </c>
      <c r="B10" s="2">
        <v>39964</v>
      </c>
      <c r="C10" s="2">
        <v>41914</v>
      </c>
      <c r="D10">
        <f>DATEDIF(Membership[[#This Row],[Start_date]],Membership[[#This Row],[End_date]],"y")</f>
        <v>5</v>
      </c>
      <c r="E10" s="1">
        <f>DATEDIF(Membership[[#This Row],[Start_date]],Membership[[#This Row],[End_date]],"YM")</f>
        <v>4</v>
      </c>
      <c r="F10" s="1">
        <f>DATEDIF(Membership[[#This Row],[Start_date]],Membership[[#This Row],[End_date]],"MD")</f>
        <v>1</v>
      </c>
      <c r="G10" s="1" t="str">
        <f>CONCATENATE(Membership[[#This Row],[year]],"Years",Membership[[#This Row],[month]],"Months",Membership[[#This Row],[days]],"Days")</f>
        <v>5Years4Months1Days</v>
      </c>
    </row>
    <row r="11" spans="1:7" x14ac:dyDescent="0.25">
      <c r="A11" s="1">
        <v>301</v>
      </c>
      <c r="B11" s="2">
        <v>43183</v>
      </c>
      <c r="C11" s="2">
        <v>49672</v>
      </c>
      <c r="D11">
        <f>DATEDIF(Membership[[#This Row],[Start_date]],Membership[[#This Row],[End_date]],"y")</f>
        <v>17</v>
      </c>
      <c r="E11" s="1">
        <f>DATEDIF(Membership[[#This Row],[Start_date]],Membership[[#This Row],[End_date]],"YM")</f>
        <v>9</v>
      </c>
      <c r="F11" s="1">
        <f>DATEDIF(Membership[[#This Row],[Start_date]],Membership[[#This Row],[End_date]],"MD")</f>
        <v>5</v>
      </c>
      <c r="G11" s="1" t="str">
        <f>CONCATENATE(Membership[[#This Row],[year]],"Years",Membership[[#This Row],[month]],"Months",Membership[[#This Row],[days]],"Days")</f>
        <v>17Years9Months5Days</v>
      </c>
    </row>
    <row r="12" spans="1:7" x14ac:dyDescent="0.25">
      <c r="A12" s="1">
        <v>450</v>
      </c>
      <c r="B12" s="2">
        <v>26914</v>
      </c>
      <c r="C12" s="2">
        <v>30324</v>
      </c>
      <c r="D12">
        <f>DATEDIF(Membership[[#This Row],[Start_date]],Membership[[#This Row],[End_date]],"y")</f>
        <v>9</v>
      </c>
      <c r="E12" s="1">
        <f>DATEDIF(Membership[[#This Row],[Start_date]],Membership[[#This Row],[End_date]],"YM")</f>
        <v>4</v>
      </c>
      <c r="F12" s="1">
        <f>DATEDIF(Membership[[#This Row],[Start_date]],Membership[[#This Row],[End_date]],"MD")</f>
        <v>1</v>
      </c>
      <c r="G12" s="1" t="str">
        <f>CONCATENATE(Membership[[#This Row],[year]],"Years",Membership[[#This Row],[month]],"Months",Membership[[#This Row],[days]],"Days")</f>
        <v>9Years4Months1Days</v>
      </c>
    </row>
    <row r="13" spans="1:7" x14ac:dyDescent="0.25">
      <c r="A13" s="1">
        <v>782</v>
      </c>
      <c r="B13" s="2">
        <v>37161</v>
      </c>
      <c r="C13" s="2">
        <v>41937</v>
      </c>
      <c r="D13">
        <f>DATEDIF(Membership[[#This Row],[Start_date]],Membership[[#This Row],[End_date]],"y")</f>
        <v>13</v>
      </c>
      <c r="E13" s="1">
        <f>DATEDIF(Membership[[#This Row],[Start_date]],Membership[[#This Row],[End_date]],"YM")</f>
        <v>0</v>
      </c>
      <c r="F13" s="1">
        <f>DATEDIF(Membership[[#This Row],[Start_date]],Membership[[#This Row],[End_date]],"MD")</f>
        <v>28</v>
      </c>
      <c r="G13" s="1" t="str">
        <f>CONCATENATE(Membership[[#This Row],[year]],"Years",Membership[[#This Row],[month]],"Months",Membership[[#This Row],[days]],"Days")</f>
        <v>13Years0Months28Days</v>
      </c>
    </row>
    <row r="14" spans="1:7" x14ac:dyDescent="0.25">
      <c r="A14" s="1">
        <v>820</v>
      </c>
      <c r="B14" s="2">
        <v>41028</v>
      </c>
      <c r="C14" s="2">
        <v>45546</v>
      </c>
      <c r="D14">
        <f>DATEDIF(Membership[[#This Row],[Start_date]],Membership[[#This Row],[End_date]],"y")</f>
        <v>12</v>
      </c>
      <c r="E14" s="1">
        <f>DATEDIF(Membership[[#This Row],[Start_date]],Membership[[#This Row],[End_date]],"YM")</f>
        <v>4</v>
      </c>
      <c r="F14" s="1">
        <f>DATEDIF(Membership[[#This Row],[Start_date]],Membership[[#This Row],[End_date]],"MD")</f>
        <v>13</v>
      </c>
      <c r="G14" s="1" t="str">
        <f>CONCATENATE(Membership[[#This Row],[year]],"Years",Membership[[#This Row],[month]],"Months",Membership[[#This Row],[days]],"Days")</f>
        <v>12Years4Months13Days</v>
      </c>
    </row>
    <row r="15" spans="1:7" x14ac:dyDescent="0.25">
      <c r="A15" s="1">
        <v>316</v>
      </c>
      <c r="B15" s="2">
        <v>30104</v>
      </c>
      <c r="C15" s="2">
        <v>32121</v>
      </c>
      <c r="D15">
        <f>DATEDIF(Membership[[#This Row],[Start_date]],Membership[[#This Row],[End_date]],"y")</f>
        <v>5</v>
      </c>
      <c r="E15" s="1">
        <f>DATEDIF(Membership[[#This Row],[Start_date]],Membership[[#This Row],[End_date]],"YM")</f>
        <v>6</v>
      </c>
      <c r="F15" s="1">
        <f>DATEDIF(Membership[[#This Row],[Start_date]],Membership[[#This Row],[End_date]],"MD")</f>
        <v>8</v>
      </c>
      <c r="G15" s="1" t="str">
        <f>CONCATENATE(Membership[[#This Row],[year]],"Years",Membership[[#This Row],[month]],"Months",Membership[[#This Row],[days]],"Days")</f>
        <v>5Years6Months8Days</v>
      </c>
    </row>
    <row r="16" spans="1:7" x14ac:dyDescent="0.25">
      <c r="A16" s="1">
        <v>945</v>
      </c>
      <c r="B16" s="2">
        <v>27616</v>
      </c>
      <c r="C16" s="2">
        <v>33380</v>
      </c>
      <c r="D16">
        <f>DATEDIF(Membership[[#This Row],[Start_date]],Membership[[#This Row],[End_date]],"y")</f>
        <v>15</v>
      </c>
      <c r="E16" s="1">
        <f>DATEDIF(Membership[[#This Row],[Start_date]],Membership[[#This Row],[End_date]],"YM")</f>
        <v>9</v>
      </c>
      <c r="F16" s="1">
        <f>DATEDIF(Membership[[#This Row],[Start_date]],Membership[[#This Row],[End_date]],"MD")</f>
        <v>12</v>
      </c>
      <c r="G16" s="1" t="str">
        <f>CONCATENATE(Membership[[#This Row],[year]],"Years",Membership[[#This Row],[month]],"Months",Membership[[#This Row],[days]],"Days")</f>
        <v>15Years9Months12Days</v>
      </c>
    </row>
    <row r="17" spans="1:7" x14ac:dyDescent="0.25">
      <c r="A17" s="1">
        <v>174</v>
      </c>
      <c r="B17" s="2">
        <v>41896</v>
      </c>
      <c r="C17" s="2">
        <v>43760</v>
      </c>
      <c r="D17">
        <f>DATEDIF(Membership[[#This Row],[Start_date]],Membership[[#This Row],[End_date]],"y")</f>
        <v>5</v>
      </c>
      <c r="E17" s="1">
        <f>DATEDIF(Membership[[#This Row],[Start_date]],Membership[[#This Row],[End_date]],"YM")</f>
        <v>1</v>
      </c>
      <c r="F17" s="1">
        <f>DATEDIF(Membership[[#This Row],[Start_date]],Membership[[#This Row],[End_date]],"MD")</f>
        <v>8</v>
      </c>
      <c r="G17" s="1" t="str">
        <f>CONCATENATE(Membership[[#This Row],[year]],"Years",Membership[[#This Row],[month]],"Months",Membership[[#This Row],[days]],"Days")</f>
        <v>5Years1Months8Days</v>
      </c>
    </row>
    <row r="18" spans="1:7" x14ac:dyDescent="0.25">
      <c r="A18" s="1">
        <v>634</v>
      </c>
      <c r="B18" s="2">
        <v>38125</v>
      </c>
      <c r="C18" s="2">
        <v>42624</v>
      </c>
      <c r="D18">
        <f>DATEDIF(Membership[[#This Row],[Start_date]],Membership[[#This Row],[End_date]],"y")</f>
        <v>12</v>
      </c>
      <c r="E18" s="1">
        <f>DATEDIF(Membership[[#This Row],[Start_date]],Membership[[#This Row],[End_date]],"YM")</f>
        <v>3</v>
      </c>
      <c r="F18" s="1">
        <f>DATEDIF(Membership[[#This Row],[Start_date]],Membership[[#This Row],[End_date]],"MD")</f>
        <v>24</v>
      </c>
      <c r="G18" s="1" t="str">
        <f>CONCATENATE(Membership[[#This Row],[year]],"Years",Membership[[#This Row],[month]],"Months",Membership[[#This Row],[days]],"Days")</f>
        <v>12Years3Months24Days</v>
      </c>
    </row>
    <row r="19" spans="1:7" x14ac:dyDescent="0.25">
      <c r="A19" s="1">
        <v>456</v>
      </c>
      <c r="B19" s="2">
        <v>42368</v>
      </c>
      <c r="C19" s="2">
        <v>48934</v>
      </c>
      <c r="D19">
        <f>DATEDIF(Membership[[#This Row],[Start_date]],Membership[[#This Row],[End_date]],"y")</f>
        <v>17</v>
      </c>
      <c r="E19" s="1">
        <f>DATEDIF(Membership[[#This Row],[Start_date]],Membership[[#This Row],[End_date]],"YM")</f>
        <v>11</v>
      </c>
      <c r="F19" s="1">
        <f>DATEDIF(Membership[[#This Row],[Start_date]],Membership[[#This Row],[End_date]],"MD")</f>
        <v>21</v>
      </c>
      <c r="G19" s="1" t="str">
        <f>CONCATENATE(Membership[[#This Row],[year]],"Years",Membership[[#This Row],[month]],"Months",Membership[[#This Row],[days]],"Days")</f>
        <v>17Years11Months21Days</v>
      </c>
    </row>
    <row r="20" spans="1:7" x14ac:dyDescent="0.25">
      <c r="A20" s="1">
        <v>0</v>
      </c>
      <c r="B20" s="2">
        <v>42368</v>
      </c>
      <c r="C20" s="2">
        <v>44088</v>
      </c>
      <c r="D20">
        <f>DATEDIF(Membership[[#This Row],[Start_date]],Membership[[#This Row],[End_date]],"y")</f>
        <v>4</v>
      </c>
      <c r="E20" s="1">
        <f>DATEDIF(Membership[[#This Row],[Start_date]],Membership[[#This Row],[End_date]],"YM")</f>
        <v>8</v>
      </c>
      <c r="F20" s="1">
        <f>DATEDIF(Membership[[#This Row],[Start_date]],Membership[[#This Row],[End_date]],"MD")</f>
        <v>15</v>
      </c>
      <c r="G20" s="1" t="str">
        <f>CONCATENATE(Membership[[#This Row],[year]],"Years",Membership[[#This Row],[month]],"Months",Membership[[#This Row],[days]],"Days")</f>
        <v>4Years8Months15Days</v>
      </c>
    </row>
    <row r="21" spans="1:7" x14ac:dyDescent="0.25">
      <c r="A21" s="1">
        <v>186</v>
      </c>
      <c r="B21" s="2">
        <v>30612</v>
      </c>
      <c r="C21" s="2">
        <v>34471</v>
      </c>
      <c r="D21">
        <f>DATEDIF(Membership[[#This Row],[Start_date]],Membership[[#This Row],[End_date]],"y")</f>
        <v>10</v>
      </c>
      <c r="E21" s="1">
        <f>DATEDIF(Membership[[#This Row],[Start_date]],Membership[[#This Row],[End_date]],"YM")</f>
        <v>6</v>
      </c>
      <c r="F21" s="1">
        <f>DATEDIF(Membership[[#This Row],[Start_date]],Membership[[#This Row],[End_date]],"MD")</f>
        <v>24</v>
      </c>
      <c r="G21" s="1" t="str">
        <f>CONCATENATE(Membership[[#This Row],[year]],"Years",Membership[[#This Row],[month]],"Months",Membership[[#This Row],[days]],"Days")</f>
        <v>10Years6Months24Days</v>
      </c>
    </row>
    <row r="22" spans="1:7" x14ac:dyDescent="0.25">
      <c r="A22" s="1">
        <v>596</v>
      </c>
      <c r="B22" s="2">
        <v>42003</v>
      </c>
      <c r="C22" s="2">
        <v>48009</v>
      </c>
      <c r="D22">
        <f>DATEDIF(Membership[[#This Row],[Start_date]],Membership[[#This Row],[End_date]],"y")</f>
        <v>16</v>
      </c>
      <c r="E22" s="1">
        <f>DATEDIF(Membership[[#This Row],[Start_date]],Membership[[#This Row],[End_date]],"YM")</f>
        <v>5</v>
      </c>
      <c r="F22" s="1">
        <f>DATEDIF(Membership[[#This Row],[Start_date]],Membership[[#This Row],[End_date]],"MD")</f>
        <v>11</v>
      </c>
      <c r="G22" s="1" t="str">
        <f>CONCATENATE(Membership[[#This Row],[year]],"Years",Membership[[#This Row],[month]],"Months",Membership[[#This Row],[days]],"Days")</f>
        <v>16Years5Months11Days</v>
      </c>
    </row>
    <row r="23" spans="1:7" x14ac:dyDescent="0.25">
      <c r="A23" s="1">
        <v>245</v>
      </c>
      <c r="B23" s="2">
        <v>34702</v>
      </c>
      <c r="C23" s="2">
        <v>36783</v>
      </c>
      <c r="D23">
        <f>DATEDIF(Membership[[#This Row],[Start_date]],Membership[[#This Row],[End_date]],"y")</f>
        <v>5</v>
      </c>
      <c r="E23" s="1">
        <f>DATEDIF(Membership[[#This Row],[Start_date]],Membership[[#This Row],[End_date]],"YM")</f>
        <v>8</v>
      </c>
      <c r="F23" s="1">
        <f>DATEDIF(Membership[[#This Row],[Start_date]],Membership[[#This Row],[End_date]],"MD")</f>
        <v>11</v>
      </c>
      <c r="G23" s="1" t="str">
        <f>CONCATENATE(Membership[[#This Row],[year]],"Years",Membership[[#This Row],[month]],"Months",Membership[[#This Row],[days]],"Days")</f>
        <v>5Years8Months11Days</v>
      </c>
    </row>
    <row r="24" spans="1:7" x14ac:dyDescent="0.25">
      <c r="A24" s="1">
        <v>17</v>
      </c>
      <c r="B24" s="2">
        <v>29072</v>
      </c>
      <c r="C24" s="2">
        <v>35280</v>
      </c>
      <c r="D24">
        <f>DATEDIF(Membership[[#This Row],[Start_date]],Membership[[#This Row],[End_date]],"y")</f>
        <v>16</v>
      </c>
      <c r="E24" s="1">
        <f>DATEDIF(Membership[[#This Row],[Start_date]],Membership[[#This Row],[End_date]],"YM")</f>
        <v>11</v>
      </c>
      <c r="F24" s="1">
        <f>DATEDIF(Membership[[#This Row],[Start_date]],Membership[[#This Row],[End_date]],"MD")</f>
        <v>29</v>
      </c>
      <c r="G24" s="1" t="str">
        <f>CONCATENATE(Membership[[#This Row],[year]],"Years",Membership[[#This Row],[month]],"Months",Membership[[#This Row],[days]],"Days")</f>
        <v>16Years11Months29Days</v>
      </c>
    </row>
    <row r="25" spans="1:7" x14ac:dyDescent="0.25">
      <c r="A25" s="1">
        <v>48</v>
      </c>
      <c r="B25" s="2">
        <v>37783</v>
      </c>
      <c r="C25" s="2">
        <v>40253</v>
      </c>
      <c r="D25">
        <f>DATEDIF(Membership[[#This Row],[Start_date]],Membership[[#This Row],[End_date]],"y")</f>
        <v>6</v>
      </c>
      <c r="E25" s="1">
        <f>DATEDIF(Membership[[#This Row],[Start_date]],Membership[[#This Row],[End_date]],"YM")</f>
        <v>9</v>
      </c>
      <c r="F25" s="1">
        <f>DATEDIF(Membership[[#This Row],[Start_date]],Membership[[#This Row],[End_date]],"MD")</f>
        <v>5</v>
      </c>
      <c r="G25" s="1" t="str">
        <f>CONCATENATE(Membership[[#This Row],[year]],"Years",Membership[[#This Row],[month]],"Months",Membership[[#This Row],[days]],"Days")</f>
        <v>6Years9Months5Days</v>
      </c>
    </row>
    <row r="26" spans="1:7" x14ac:dyDescent="0.25">
      <c r="A26" s="1">
        <v>457</v>
      </c>
      <c r="B26" s="2">
        <v>27186</v>
      </c>
      <c r="C26" s="2">
        <v>28042</v>
      </c>
      <c r="D26">
        <f>DATEDIF(Membership[[#This Row],[Start_date]],Membership[[#This Row],[End_date]],"y")</f>
        <v>2</v>
      </c>
      <c r="E26" s="1">
        <f>DATEDIF(Membership[[#This Row],[Start_date]],Membership[[#This Row],[End_date]],"YM")</f>
        <v>4</v>
      </c>
      <c r="F26" s="1">
        <f>DATEDIF(Membership[[#This Row],[Start_date]],Membership[[#This Row],[End_date]],"MD")</f>
        <v>3</v>
      </c>
      <c r="G26" s="1" t="str">
        <f>CONCATENATE(Membership[[#This Row],[year]],"Years",Membership[[#This Row],[month]],"Months",Membership[[#This Row],[days]],"Days")</f>
        <v>2Years4Months3Days</v>
      </c>
    </row>
    <row r="27" spans="1:7" x14ac:dyDescent="0.25">
      <c r="A27" s="1">
        <v>944</v>
      </c>
      <c r="B27" s="2">
        <v>34590</v>
      </c>
      <c r="C27" s="2">
        <v>39192</v>
      </c>
      <c r="D27">
        <f>DATEDIF(Membership[[#This Row],[Start_date]],Membership[[#This Row],[End_date]],"y")</f>
        <v>12</v>
      </c>
      <c r="E27" s="1">
        <f>DATEDIF(Membership[[#This Row],[Start_date]],Membership[[#This Row],[End_date]],"YM")</f>
        <v>7</v>
      </c>
      <c r="F27" s="1">
        <f>DATEDIF(Membership[[#This Row],[Start_date]],Membership[[#This Row],[End_date]],"MD")</f>
        <v>7</v>
      </c>
      <c r="G27" s="1" t="str">
        <f>CONCATENATE(Membership[[#This Row],[year]],"Years",Membership[[#This Row],[month]],"Months",Membership[[#This Row],[days]],"Days")</f>
        <v>12Years7Months7Days</v>
      </c>
    </row>
    <row r="28" spans="1:7" x14ac:dyDescent="0.25">
      <c r="A28" s="1">
        <v>516</v>
      </c>
      <c r="B28" s="2">
        <v>37813</v>
      </c>
      <c r="C28" s="2">
        <v>40269</v>
      </c>
      <c r="D28">
        <f>DATEDIF(Membership[[#This Row],[Start_date]],Membership[[#This Row],[End_date]],"y")</f>
        <v>6</v>
      </c>
      <c r="E28" s="1">
        <f>DATEDIF(Membership[[#This Row],[Start_date]],Membership[[#This Row],[End_date]],"YM")</f>
        <v>8</v>
      </c>
      <c r="F28" s="1">
        <f>DATEDIF(Membership[[#This Row],[Start_date]],Membership[[#This Row],[End_date]],"MD")</f>
        <v>21</v>
      </c>
      <c r="G28" s="1" t="str">
        <f>CONCATENATE(Membership[[#This Row],[year]],"Years",Membership[[#This Row],[month]],"Months",Membership[[#This Row],[days]],"Days")</f>
        <v>6Years8Months21Days</v>
      </c>
    </row>
    <row r="29" spans="1:7" x14ac:dyDescent="0.25">
      <c r="A29" s="1">
        <v>847</v>
      </c>
      <c r="B29" s="2">
        <v>33752</v>
      </c>
      <c r="C29" s="2">
        <v>36913</v>
      </c>
      <c r="D29">
        <f>DATEDIF(Membership[[#This Row],[Start_date]],Membership[[#This Row],[End_date]],"y")</f>
        <v>8</v>
      </c>
      <c r="E29" s="1">
        <f>DATEDIF(Membership[[#This Row],[Start_date]],Membership[[#This Row],[End_date]],"YM")</f>
        <v>7</v>
      </c>
      <c r="F29" s="1">
        <f>DATEDIF(Membership[[#This Row],[Start_date]],Membership[[#This Row],[End_date]],"MD")</f>
        <v>25</v>
      </c>
      <c r="G29" s="1" t="str">
        <f>CONCATENATE(Membership[[#This Row],[year]],"Years",Membership[[#This Row],[month]],"Months",Membership[[#This Row],[days]],"Days")</f>
        <v>8Years7Months25Days</v>
      </c>
    </row>
    <row r="30" spans="1:7" x14ac:dyDescent="0.25">
      <c r="A30" s="1">
        <v>504</v>
      </c>
      <c r="B30" s="2">
        <v>29175</v>
      </c>
      <c r="C30" s="2">
        <v>32461</v>
      </c>
      <c r="D30">
        <f>DATEDIF(Membership[[#This Row],[Start_date]],Membership[[#This Row],[End_date]],"y")</f>
        <v>8</v>
      </c>
      <c r="E30" s="1">
        <f>DATEDIF(Membership[[#This Row],[Start_date]],Membership[[#This Row],[End_date]],"YM")</f>
        <v>11</v>
      </c>
      <c r="F30" s="1">
        <f>DATEDIF(Membership[[#This Row],[Start_date]],Membership[[#This Row],[End_date]],"MD")</f>
        <v>29</v>
      </c>
      <c r="G30" s="1" t="str">
        <f>CONCATENATE(Membership[[#This Row],[year]],"Years",Membership[[#This Row],[month]],"Months",Membership[[#This Row],[days]],"Days")</f>
        <v>8Years11Months29Days</v>
      </c>
    </row>
    <row r="31" spans="1:7" x14ac:dyDescent="0.25">
      <c r="A31" s="1">
        <v>115</v>
      </c>
      <c r="B31" s="2">
        <v>40345</v>
      </c>
      <c r="C31" s="2">
        <v>41183</v>
      </c>
      <c r="D31">
        <f>DATEDIF(Membership[[#This Row],[Start_date]],Membership[[#This Row],[End_date]],"y")</f>
        <v>2</v>
      </c>
      <c r="E31" s="1">
        <f>DATEDIF(Membership[[#This Row],[Start_date]],Membership[[#This Row],[End_date]],"YM")</f>
        <v>3</v>
      </c>
      <c r="F31" s="1">
        <f>DATEDIF(Membership[[#This Row],[Start_date]],Membership[[#This Row],[End_date]],"MD")</f>
        <v>15</v>
      </c>
      <c r="G31" s="1" t="str">
        <f>CONCATENATE(Membership[[#This Row],[year]],"Years",Membership[[#This Row],[month]],"Months",Membership[[#This Row],[days]],"Days")</f>
        <v>2Years3Months15Days</v>
      </c>
    </row>
    <row r="32" spans="1:7" x14ac:dyDescent="0.25">
      <c r="A32" s="1">
        <v>740</v>
      </c>
      <c r="B32" s="2">
        <v>26189</v>
      </c>
      <c r="C32" s="2">
        <v>26840</v>
      </c>
      <c r="D32">
        <f>DATEDIF(Membership[[#This Row],[Start_date]],Membership[[#This Row],[End_date]],"y")</f>
        <v>1</v>
      </c>
      <c r="E32" s="1">
        <f>DATEDIF(Membership[[#This Row],[Start_date]],Membership[[#This Row],[End_date]],"YM")</f>
        <v>9</v>
      </c>
      <c r="F32" s="1">
        <f>DATEDIF(Membership[[#This Row],[Start_date]],Membership[[#This Row],[End_date]],"MD")</f>
        <v>12</v>
      </c>
      <c r="G32" s="1" t="str">
        <f>CONCATENATE(Membership[[#This Row],[year]],"Years",Membership[[#This Row],[month]],"Months",Membership[[#This Row],[days]],"Days")</f>
        <v>1Years9Months12Days</v>
      </c>
    </row>
    <row r="33" spans="1:7" x14ac:dyDescent="0.25">
      <c r="A33" s="1">
        <v>884</v>
      </c>
      <c r="B33" s="2">
        <v>34882</v>
      </c>
      <c r="C33" s="2">
        <v>41522</v>
      </c>
      <c r="D33">
        <f>DATEDIF(Membership[[#This Row],[Start_date]],Membership[[#This Row],[End_date]],"y")</f>
        <v>18</v>
      </c>
      <c r="E33" s="1">
        <f>DATEDIF(Membership[[#This Row],[Start_date]],Membership[[#This Row],[End_date]],"YM")</f>
        <v>2</v>
      </c>
      <c r="F33" s="1">
        <f>DATEDIF(Membership[[#This Row],[Start_date]],Membership[[#This Row],[End_date]],"MD")</f>
        <v>3</v>
      </c>
      <c r="G33" s="1" t="str">
        <f>CONCATENATE(Membership[[#This Row],[year]],"Years",Membership[[#This Row],[month]],"Months",Membership[[#This Row],[days]],"Days")</f>
        <v>18Years2Months3Days</v>
      </c>
    </row>
    <row r="34" spans="1:7" x14ac:dyDescent="0.25">
      <c r="A34" s="1">
        <v>446</v>
      </c>
      <c r="B34" s="2">
        <v>35806</v>
      </c>
      <c r="C34" s="2">
        <v>42557</v>
      </c>
      <c r="D34">
        <f>DATEDIF(Membership[[#This Row],[Start_date]],Membership[[#This Row],[End_date]],"y")</f>
        <v>18</v>
      </c>
      <c r="E34" s="1">
        <f>DATEDIF(Membership[[#This Row],[Start_date]],Membership[[#This Row],[End_date]],"YM")</f>
        <v>5</v>
      </c>
      <c r="F34" s="1">
        <f>DATEDIF(Membership[[#This Row],[Start_date]],Membership[[#This Row],[End_date]],"MD")</f>
        <v>25</v>
      </c>
      <c r="G34" s="1" t="str">
        <f>CONCATENATE(Membership[[#This Row],[year]],"Years",Membership[[#This Row],[month]],"Months",Membership[[#This Row],[days]],"Days")</f>
        <v>18Years5Months25Days</v>
      </c>
    </row>
    <row r="35" spans="1:7" x14ac:dyDescent="0.25">
      <c r="A35" s="1">
        <v>74</v>
      </c>
      <c r="B35" s="2">
        <v>30200</v>
      </c>
      <c r="C35" s="2">
        <v>37114</v>
      </c>
      <c r="D35">
        <f>DATEDIF(Membership[[#This Row],[Start_date]],Membership[[#This Row],[End_date]],"y")</f>
        <v>18</v>
      </c>
      <c r="E35" s="1">
        <f>DATEDIF(Membership[[#This Row],[Start_date]],Membership[[#This Row],[End_date]],"YM")</f>
        <v>11</v>
      </c>
      <c r="F35" s="1">
        <f>DATEDIF(Membership[[#This Row],[Start_date]],Membership[[#This Row],[End_date]],"MD")</f>
        <v>5</v>
      </c>
      <c r="G35" s="1" t="str">
        <f>CONCATENATE(Membership[[#This Row],[year]],"Years",Membership[[#This Row],[month]],"Months",Membership[[#This Row],[days]],"Days")</f>
        <v>18Years11Months5Days</v>
      </c>
    </row>
    <row r="36" spans="1:7" x14ac:dyDescent="0.25">
      <c r="A36" s="1">
        <v>636</v>
      </c>
      <c r="B36" s="2">
        <v>36289</v>
      </c>
      <c r="C36" s="2">
        <v>38504</v>
      </c>
      <c r="D36">
        <f>DATEDIF(Membership[[#This Row],[Start_date]],Membership[[#This Row],[End_date]],"y")</f>
        <v>6</v>
      </c>
      <c r="E36" s="1">
        <f>DATEDIF(Membership[[#This Row],[Start_date]],Membership[[#This Row],[End_date]],"YM")</f>
        <v>0</v>
      </c>
      <c r="F36" s="1">
        <f>DATEDIF(Membership[[#This Row],[Start_date]],Membership[[#This Row],[End_date]],"MD")</f>
        <v>23</v>
      </c>
      <c r="G36" s="1" t="str">
        <f>CONCATENATE(Membership[[#This Row],[year]],"Years",Membership[[#This Row],[month]],"Months",Membership[[#This Row],[days]],"Days")</f>
        <v>6Years0Months23Days</v>
      </c>
    </row>
    <row r="37" spans="1:7" x14ac:dyDescent="0.25">
      <c r="A37" s="1">
        <v>37</v>
      </c>
      <c r="B37" s="2">
        <v>38247</v>
      </c>
      <c r="C37" s="2">
        <v>45446</v>
      </c>
      <c r="D37">
        <f>DATEDIF(Membership[[#This Row],[Start_date]],Membership[[#This Row],[End_date]],"y")</f>
        <v>19</v>
      </c>
      <c r="E37" s="1">
        <f>DATEDIF(Membership[[#This Row],[Start_date]],Membership[[#This Row],[End_date]],"YM")</f>
        <v>8</v>
      </c>
      <c r="F37" s="1">
        <f>DATEDIF(Membership[[#This Row],[Start_date]],Membership[[#This Row],[End_date]],"MD")</f>
        <v>17</v>
      </c>
      <c r="G37" s="1" t="str">
        <f>CONCATENATE(Membership[[#This Row],[year]],"Years",Membership[[#This Row],[month]],"Months",Membership[[#This Row],[days]],"Days")</f>
        <v>19Years8Months17Days</v>
      </c>
    </row>
    <row r="38" spans="1:7" x14ac:dyDescent="0.25">
      <c r="A38" s="1">
        <v>804</v>
      </c>
      <c r="B38" s="2">
        <v>35666</v>
      </c>
      <c r="C38" s="2">
        <v>40366</v>
      </c>
      <c r="D38">
        <f>DATEDIF(Membership[[#This Row],[Start_date]],Membership[[#This Row],[End_date]],"y")</f>
        <v>12</v>
      </c>
      <c r="E38" s="1">
        <f>DATEDIF(Membership[[#This Row],[Start_date]],Membership[[#This Row],[End_date]],"YM")</f>
        <v>10</v>
      </c>
      <c r="F38" s="1">
        <f>DATEDIF(Membership[[#This Row],[Start_date]],Membership[[#This Row],[End_date]],"MD")</f>
        <v>13</v>
      </c>
      <c r="G38" s="1" t="str">
        <f>CONCATENATE(Membership[[#This Row],[year]],"Years",Membership[[#This Row],[month]],"Months",Membership[[#This Row],[days]],"Days")</f>
        <v>12Years10Months13Days</v>
      </c>
    </row>
    <row r="39" spans="1:7" x14ac:dyDescent="0.25">
      <c r="A39" s="1">
        <v>694</v>
      </c>
      <c r="B39" s="2">
        <v>37775</v>
      </c>
      <c r="C39" s="2">
        <v>41767</v>
      </c>
      <c r="D39">
        <f>DATEDIF(Membership[[#This Row],[Start_date]],Membership[[#This Row],[End_date]],"y")</f>
        <v>10</v>
      </c>
      <c r="E39" s="1">
        <f>DATEDIF(Membership[[#This Row],[Start_date]],Membership[[#This Row],[End_date]],"YM")</f>
        <v>11</v>
      </c>
      <c r="F39" s="1">
        <f>DATEDIF(Membership[[#This Row],[Start_date]],Membership[[#This Row],[End_date]],"MD")</f>
        <v>5</v>
      </c>
      <c r="G39" s="1" t="str">
        <f>CONCATENATE(Membership[[#This Row],[year]],"Years",Membership[[#This Row],[month]],"Months",Membership[[#This Row],[days]],"Days")</f>
        <v>10Years11Months5Days</v>
      </c>
    </row>
    <row r="40" spans="1:7" x14ac:dyDescent="0.25">
      <c r="A40" s="1">
        <v>198</v>
      </c>
      <c r="B40" s="2">
        <v>35922</v>
      </c>
      <c r="C40" s="2">
        <v>42733</v>
      </c>
      <c r="D40">
        <f>DATEDIF(Membership[[#This Row],[Start_date]],Membership[[#This Row],[End_date]],"y")</f>
        <v>18</v>
      </c>
      <c r="E40" s="1">
        <f>DATEDIF(Membership[[#This Row],[Start_date]],Membership[[#This Row],[End_date]],"YM")</f>
        <v>7</v>
      </c>
      <c r="F40" s="1">
        <f>DATEDIF(Membership[[#This Row],[Start_date]],Membership[[#This Row],[End_date]],"MD")</f>
        <v>22</v>
      </c>
      <c r="G40" s="1" t="str">
        <f>CONCATENATE(Membership[[#This Row],[year]],"Years",Membership[[#This Row],[month]],"Months",Membership[[#This Row],[days]],"Days")</f>
        <v>18Years7Months22Days</v>
      </c>
    </row>
    <row r="41" spans="1:7" x14ac:dyDescent="0.25">
      <c r="A41" s="1">
        <v>576</v>
      </c>
      <c r="B41" s="2">
        <v>27763</v>
      </c>
      <c r="C41" s="2">
        <v>31305</v>
      </c>
      <c r="D41">
        <f>DATEDIF(Membership[[#This Row],[Start_date]],Membership[[#This Row],[End_date]],"y")</f>
        <v>9</v>
      </c>
      <c r="E41" s="1">
        <f>DATEDIF(Membership[[#This Row],[Start_date]],Membership[[#This Row],[End_date]],"YM")</f>
        <v>8</v>
      </c>
      <c r="F41" s="1">
        <f>DATEDIF(Membership[[#This Row],[Start_date]],Membership[[#This Row],[End_date]],"MD")</f>
        <v>11</v>
      </c>
      <c r="G41" s="1" t="str">
        <f>CONCATENATE(Membership[[#This Row],[year]],"Years",Membership[[#This Row],[month]],"Months",Membership[[#This Row],[days]],"Days")</f>
        <v>9Years8Months11Days</v>
      </c>
    </row>
    <row r="42" spans="1:7" x14ac:dyDescent="0.25">
      <c r="A42" s="1">
        <v>754</v>
      </c>
      <c r="B42" s="2">
        <v>40312</v>
      </c>
      <c r="C42" s="2">
        <v>46709</v>
      </c>
      <c r="D42">
        <f>DATEDIF(Membership[[#This Row],[Start_date]],Membership[[#This Row],[End_date]],"y")</f>
        <v>17</v>
      </c>
      <c r="E42" s="1">
        <f>DATEDIF(Membership[[#This Row],[Start_date]],Membership[[#This Row],[End_date]],"YM")</f>
        <v>6</v>
      </c>
      <c r="F42" s="1">
        <f>DATEDIF(Membership[[#This Row],[Start_date]],Membership[[#This Row],[End_date]],"MD")</f>
        <v>4</v>
      </c>
      <c r="G42" s="1" t="str">
        <f>CONCATENATE(Membership[[#This Row],[year]],"Years",Membership[[#This Row],[month]],"Months",Membership[[#This Row],[days]],"Days")</f>
        <v>17Years6Months4Days</v>
      </c>
    </row>
    <row r="43" spans="1:7" x14ac:dyDescent="0.25">
      <c r="A43" s="1">
        <v>547</v>
      </c>
      <c r="B43" s="2">
        <v>38948</v>
      </c>
      <c r="C43" s="2">
        <v>44564</v>
      </c>
      <c r="D43">
        <f>DATEDIF(Membership[[#This Row],[Start_date]],Membership[[#This Row],[End_date]],"y")</f>
        <v>15</v>
      </c>
      <c r="E43" s="1">
        <f>DATEDIF(Membership[[#This Row],[Start_date]],Membership[[#This Row],[End_date]],"YM")</f>
        <v>4</v>
      </c>
      <c r="F43" s="1">
        <f>DATEDIF(Membership[[#This Row],[Start_date]],Membership[[#This Row],[End_date]],"MD")</f>
        <v>15</v>
      </c>
      <c r="G43" s="1" t="str">
        <f>CONCATENATE(Membership[[#This Row],[year]],"Years",Membership[[#This Row],[month]],"Months",Membership[[#This Row],[days]],"Days")</f>
        <v>15Years4Months15Days</v>
      </c>
    </row>
    <row r="44" spans="1:7" x14ac:dyDescent="0.25">
      <c r="A44" s="1">
        <v>656</v>
      </c>
      <c r="B44" s="2">
        <v>30479</v>
      </c>
      <c r="C44" s="2">
        <v>37219</v>
      </c>
      <c r="D44">
        <f>DATEDIF(Membership[[#This Row],[Start_date]],Membership[[#This Row],[End_date]],"y")</f>
        <v>18</v>
      </c>
      <c r="E44" s="1">
        <f>DATEDIF(Membership[[#This Row],[Start_date]],Membership[[#This Row],[End_date]],"YM")</f>
        <v>5</v>
      </c>
      <c r="F44" s="1">
        <f>DATEDIF(Membership[[#This Row],[Start_date]],Membership[[#This Row],[End_date]],"MD")</f>
        <v>12</v>
      </c>
      <c r="G44" s="1" t="str">
        <f>CONCATENATE(Membership[[#This Row],[year]],"Years",Membership[[#This Row],[month]],"Months",Membership[[#This Row],[days]],"Days")</f>
        <v>18Years5Months12Days</v>
      </c>
    </row>
    <row r="45" spans="1:7" x14ac:dyDescent="0.25">
      <c r="A45" s="1">
        <v>654</v>
      </c>
      <c r="B45" s="2">
        <v>35927</v>
      </c>
      <c r="C45" s="2">
        <v>39342</v>
      </c>
      <c r="D45">
        <f>DATEDIF(Membership[[#This Row],[Start_date]],Membership[[#This Row],[End_date]],"y")</f>
        <v>9</v>
      </c>
      <c r="E45" s="1">
        <f>DATEDIF(Membership[[#This Row],[Start_date]],Membership[[#This Row],[End_date]],"YM")</f>
        <v>4</v>
      </c>
      <c r="F45" s="1">
        <f>DATEDIF(Membership[[#This Row],[Start_date]],Membership[[#This Row],[End_date]],"MD")</f>
        <v>5</v>
      </c>
      <c r="G45" s="1" t="str">
        <f>CONCATENATE(Membership[[#This Row],[year]],"Years",Membership[[#This Row],[month]],"Months",Membership[[#This Row],[days]],"Days")</f>
        <v>9Years4Months5Days</v>
      </c>
    </row>
    <row r="46" spans="1:7" x14ac:dyDescent="0.25">
      <c r="A46" s="1">
        <v>646</v>
      </c>
      <c r="B46" s="2">
        <v>41348</v>
      </c>
      <c r="C46" s="2">
        <v>45448</v>
      </c>
      <c r="D46">
        <f>DATEDIF(Membership[[#This Row],[Start_date]],Membership[[#This Row],[End_date]],"y")</f>
        <v>11</v>
      </c>
      <c r="E46" s="1">
        <f>DATEDIF(Membership[[#This Row],[Start_date]],Membership[[#This Row],[End_date]],"YM")</f>
        <v>2</v>
      </c>
      <c r="F46" s="1">
        <f>DATEDIF(Membership[[#This Row],[Start_date]],Membership[[#This Row],[End_date]],"MD")</f>
        <v>21</v>
      </c>
      <c r="G46" s="1" t="str">
        <f>CONCATENATE(Membership[[#This Row],[year]],"Years",Membership[[#This Row],[month]],"Months",Membership[[#This Row],[days]],"Days")</f>
        <v>11Years2Months21Days</v>
      </c>
    </row>
    <row r="47" spans="1:7" x14ac:dyDescent="0.25">
      <c r="A47" s="1">
        <v>250</v>
      </c>
      <c r="B47" s="2">
        <v>41746</v>
      </c>
      <c r="C47" s="2">
        <v>44742</v>
      </c>
      <c r="D47">
        <f>DATEDIF(Membership[[#This Row],[Start_date]],Membership[[#This Row],[End_date]],"y")</f>
        <v>8</v>
      </c>
      <c r="E47" s="1">
        <f>DATEDIF(Membership[[#This Row],[Start_date]],Membership[[#This Row],[End_date]],"YM")</f>
        <v>2</v>
      </c>
      <c r="F47" s="1">
        <f>DATEDIF(Membership[[#This Row],[Start_date]],Membership[[#This Row],[End_date]],"MD")</f>
        <v>13</v>
      </c>
      <c r="G47" s="1" t="str">
        <f>CONCATENATE(Membership[[#This Row],[year]],"Years",Membership[[#This Row],[month]],"Months",Membership[[#This Row],[days]],"Days")</f>
        <v>8Years2Months13Days</v>
      </c>
    </row>
    <row r="48" spans="1:7" x14ac:dyDescent="0.25">
      <c r="A48" s="1">
        <v>81</v>
      </c>
      <c r="B48" s="2">
        <v>26021</v>
      </c>
      <c r="C48" s="2">
        <v>30403</v>
      </c>
      <c r="D48">
        <f>DATEDIF(Membership[[#This Row],[Start_date]],Membership[[#This Row],[End_date]],"y")</f>
        <v>11</v>
      </c>
      <c r="E48" s="1">
        <f>DATEDIF(Membership[[#This Row],[Start_date]],Membership[[#This Row],[End_date]],"YM")</f>
        <v>11</v>
      </c>
      <c r="F48" s="1">
        <f>DATEDIF(Membership[[#This Row],[Start_date]],Membership[[#This Row],[End_date]],"MD")</f>
        <v>27</v>
      </c>
      <c r="G48" s="1" t="str">
        <f>CONCATENATE(Membership[[#This Row],[year]],"Years",Membership[[#This Row],[month]],"Months",Membership[[#This Row],[days]],"Days")</f>
        <v>11Years11Months27Days</v>
      </c>
    </row>
    <row r="49" spans="1:7" x14ac:dyDescent="0.25">
      <c r="A49" s="1">
        <v>898</v>
      </c>
      <c r="B49" s="2">
        <v>29175</v>
      </c>
      <c r="C49" s="2">
        <v>30472</v>
      </c>
      <c r="D49">
        <f>DATEDIF(Membership[[#This Row],[Start_date]],Membership[[#This Row],[End_date]],"y")</f>
        <v>3</v>
      </c>
      <c r="E49" s="1">
        <f>DATEDIF(Membership[[#This Row],[Start_date]],Membership[[#This Row],[End_date]],"YM")</f>
        <v>6</v>
      </c>
      <c r="F49" s="1">
        <f>DATEDIF(Membership[[#This Row],[Start_date]],Membership[[#This Row],[End_date]],"MD")</f>
        <v>20</v>
      </c>
      <c r="G49" s="1" t="str">
        <f>CONCATENATE(Membership[[#This Row],[year]],"Years",Membership[[#This Row],[month]],"Months",Membership[[#This Row],[days]],"Days")</f>
        <v>3Years6Months20Days</v>
      </c>
    </row>
    <row r="50" spans="1:7" x14ac:dyDescent="0.25">
      <c r="A50" s="1">
        <v>461</v>
      </c>
      <c r="B50" s="2">
        <v>42926</v>
      </c>
      <c r="C50" s="2">
        <v>48907</v>
      </c>
      <c r="D50">
        <f>DATEDIF(Membership[[#This Row],[Start_date]],Membership[[#This Row],[End_date]],"y")</f>
        <v>16</v>
      </c>
      <c r="E50" s="1">
        <f>DATEDIF(Membership[[#This Row],[Start_date]],Membership[[#This Row],[End_date]],"YM")</f>
        <v>4</v>
      </c>
      <c r="F50" s="1">
        <f>DATEDIF(Membership[[#This Row],[Start_date]],Membership[[#This Row],[End_date]],"MD")</f>
        <v>14</v>
      </c>
      <c r="G50" s="1" t="str">
        <f>CONCATENATE(Membership[[#This Row],[year]],"Years",Membership[[#This Row],[month]],"Months",Membership[[#This Row],[days]],"Days")</f>
        <v>16Years4Months14Days</v>
      </c>
    </row>
    <row r="51" spans="1:7" x14ac:dyDescent="0.25">
      <c r="A51" s="1">
        <v>390</v>
      </c>
      <c r="B51" s="2">
        <v>39331</v>
      </c>
      <c r="C51" s="2">
        <v>44555</v>
      </c>
      <c r="D51">
        <f>DATEDIF(Membership[[#This Row],[Start_date]],Membership[[#This Row],[End_date]],"y")</f>
        <v>14</v>
      </c>
      <c r="E51" s="1">
        <f>DATEDIF(Membership[[#This Row],[Start_date]],Membership[[#This Row],[End_date]],"YM")</f>
        <v>3</v>
      </c>
      <c r="F51" s="1">
        <f>DATEDIF(Membership[[#This Row],[Start_date]],Membership[[#This Row],[End_date]],"MD")</f>
        <v>19</v>
      </c>
      <c r="G51" s="1" t="str">
        <f>CONCATENATE(Membership[[#This Row],[year]],"Years",Membership[[#This Row],[month]],"Months",Membership[[#This Row],[days]],"Days")</f>
        <v>14Years3Months19Days</v>
      </c>
    </row>
    <row r="52" spans="1:7" x14ac:dyDescent="0.25">
      <c r="A52" s="1">
        <v>988</v>
      </c>
      <c r="B52" s="2">
        <v>30950</v>
      </c>
      <c r="C52" s="2">
        <v>31610</v>
      </c>
      <c r="D52">
        <f>DATEDIF(Membership[[#This Row],[Start_date]],Membership[[#This Row],[End_date]],"y")</f>
        <v>1</v>
      </c>
      <c r="E52" s="1">
        <f>DATEDIF(Membership[[#This Row],[Start_date]],Membership[[#This Row],[End_date]],"YM")</f>
        <v>9</v>
      </c>
      <c r="F52" s="1">
        <f>DATEDIF(Membership[[#This Row],[Start_date]],Membership[[#This Row],[End_date]],"MD")</f>
        <v>22</v>
      </c>
      <c r="G52" s="1" t="str">
        <f>CONCATENATE(Membership[[#This Row],[year]],"Years",Membership[[#This Row],[month]],"Months",Membership[[#This Row],[days]],"Days")</f>
        <v>1Years9Months22Days</v>
      </c>
    </row>
    <row r="53" spans="1:7" x14ac:dyDescent="0.25">
      <c r="A53" s="1">
        <v>597</v>
      </c>
      <c r="B53" s="2">
        <v>29072</v>
      </c>
      <c r="C53" s="2">
        <v>33197</v>
      </c>
      <c r="D53">
        <f>DATEDIF(Membership[[#This Row],[Start_date]],Membership[[#This Row],[End_date]],"y")</f>
        <v>11</v>
      </c>
      <c r="E53" s="1">
        <f>DATEDIF(Membership[[#This Row],[Start_date]],Membership[[#This Row],[End_date]],"YM")</f>
        <v>3</v>
      </c>
      <c r="F53" s="1">
        <f>DATEDIF(Membership[[#This Row],[Start_date]],Membership[[#This Row],[End_date]],"MD")</f>
        <v>15</v>
      </c>
      <c r="G53" s="1" t="str">
        <f>CONCATENATE(Membership[[#This Row],[year]],"Years",Membership[[#This Row],[month]],"Months",Membership[[#This Row],[days]],"Days")</f>
        <v>11Years3Months15Days</v>
      </c>
    </row>
    <row r="54" spans="1:7" x14ac:dyDescent="0.25">
      <c r="A54" s="1">
        <v>916</v>
      </c>
      <c r="B54" s="2">
        <v>39964</v>
      </c>
      <c r="C54" s="2">
        <v>44504</v>
      </c>
      <c r="D54">
        <f>DATEDIF(Membership[[#This Row],[Start_date]],Membership[[#This Row],[End_date]],"y")</f>
        <v>12</v>
      </c>
      <c r="E54" s="1">
        <f>DATEDIF(Membership[[#This Row],[Start_date]],Membership[[#This Row],[End_date]],"YM")</f>
        <v>5</v>
      </c>
      <c r="F54" s="1">
        <f>DATEDIF(Membership[[#This Row],[Start_date]],Membership[[#This Row],[End_date]],"MD")</f>
        <v>4</v>
      </c>
      <c r="G54" s="1" t="str">
        <f>CONCATENATE(Membership[[#This Row],[year]],"Years",Membership[[#This Row],[month]],"Months",Membership[[#This Row],[days]],"Days")</f>
        <v>12Years5Months4Days</v>
      </c>
    </row>
    <row r="55" spans="1:7" x14ac:dyDescent="0.25">
      <c r="A55" s="1">
        <v>135</v>
      </c>
      <c r="B55" s="2">
        <v>30298</v>
      </c>
      <c r="C55" s="2">
        <v>35154</v>
      </c>
      <c r="D55">
        <f>DATEDIF(Membership[[#This Row],[Start_date]],Membership[[#This Row],[End_date]],"y")</f>
        <v>13</v>
      </c>
      <c r="E55" s="1">
        <f>DATEDIF(Membership[[#This Row],[Start_date]],Membership[[#This Row],[End_date]],"YM")</f>
        <v>3</v>
      </c>
      <c r="F55" s="1">
        <f>DATEDIF(Membership[[#This Row],[Start_date]],Membership[[#This Row],[End_date]],"MD")</f>
        <v>17</v>
      </c>
      <c r="G55" s="1" t="str">
        <f>CONCATENATE(Membership[[#This Row],[year]],"Years",Membership[[#This Row],[month]],"Months",Membership[[#This Row],[days]],"Days")</f>
        <v>13Years3Months17Days</v>
      </c>
    </row>
    <row r="56" spans="1:7" x14ac:dyDescent="0.25">
      <c r="A56" s="1">
        <v>262</v>
      </c>
      <c r="B56" s="2">
        <v>40299</v>
      </c>
      <c r="C56" s="2">
        <v>44142</v>
      </c>
      <c r="D56">
        <f>DATEDIF(Membership[[#This Row],[Start_date]],Membership[[#This Row],[End_date]],"y")</f>
        <v>10</v>
      </c>
      <c r="E56" s="1">
        <f>DATEDIF(Membership[[#This Row],[Start_date]],Membership[[#This Row],[End_date]],"YM")</f>
        <v>6</v>
      </c>
      <c r="F56" s="1">
        <f>DATEDIF(Membership[[#This Row],[Start_date]],Membership[[#This Row],[End_date]],"MD")</f>
        <v>6</v>
      </c>
      <c r="G56" s="1" t="str">
        <f>CONCATENATE(Membership[[#This Row],[year]],"Years",Membership[[#This Row],[month]],"Months",Membership[[#This Row],[days]],"Days")</f>
        <v>10Years6Months6Days</v>
      </c>
    </row>
    <row r="57" spans="1:7" x14ac:dyDescent="0.25">
      <c r="A57" s="1">
        <v>844</v>
      </c>
      <c r="B57" s="2">
        <v>31375</v>
      </c>
      <c r="C57" s="2">
        <v>32024</v>
      </c>
      <c r="D57">
        <f>DATEDIF(Membership[[#This Row],[Start_date]],Membership[[#This Row],[End_date]],"y")</f>
        <v>1</v>
      </c>
      <c r="E57" s="1">
        <f>DATEDIF(Membership[[#This Row],[Start_date]],Membership[[#This Row],[End_date]],"YM")</f>
        <v>9</v>
      </c>
      <c r="F57" s="1">
        <f>DATEDIF(Membership[[#This Row],[Start_date]],Membership[[#This Row],[End_date]],"MD")</f>
        <v>11</v>
      </c>
      <c r="G57" s="1" t="str">
        <f>CONCATENATE(Membership[[#This Row],[year]],"Years",Membership[[#This Row],[month]],"Months",Membership[[#This Row],[days]],"Days")</f>
        <v>1Years9Months11Days</v>
      </c>
    </row>
    <row r="58" spans="1:7" x14ac:dyDescent="0.25">
      <c r="A58" s="1">
        <v>169</v>
      </c>
      <c r="B58" s="2">
        <v>27971</v>
      </c>
      <c r="C58" s="2">
        <v>34846</v>
      </c>
      <c r="D58">
        <f>DATEDIF(Membership[[#This Row],[Start_date]],Membership[[#This Row],[End_date]],"y")</f>
        <v>18</v>
      </c>
      <c r="E58" s="1">
        <f>DATEDIF(Membership[[#This Row],[Start_date]],Membership[[#This Row],[End_date]],"YM")</f>
        <v>9</v>
      </c>
      <c r="F58" s="1">
        <f>DATEDIF(Membership[[#This Row],[Start_date]],Membership[[#This Row],[End_date]],"MD")</f>
        <v>27</v>
      </c>
      <c r="G58" s="1" t="str">
        <f>CONCATENATE(Membership[[#This Row],[year]],"Years",Membership[[#This Row],[month]],"Months",Membership[[#This Row],[days]],"Days")</f>
        <v>18Years9Months27Days</v>
      </c>
    </row>
    <row r="59" spans="1:7" x14ac:dyDescent="0.25">
      <c r="A59" s="1">
        <v>671</v>
      </c>
      <c r="B59" s="2">
        <v>37775</v>
      </c>
      <c r="C59" s="2">
        <v>40119</v>
      </c>
      <c r="D59">
        <f>DATEDIF(Membership[[#This Row],[Start_date]],Membership[[#This Row],[End_date]],"y")</f>
        <v>6</v>
      </c>
      <c r="E59" s="1">
        <f>DATEDIF(Membership[[#This Row],[Start_date]],Membership[[#This Row],[End_date]],"YM")</f>
        <v>4</v>
      </c>
      <c r="F59" s="1">
        <f>DATEDIF(Membership[[#This Row],[Start_date]],Membership[[#This Row],[End_date]],"MD")</f>
        <v>30</v>
      </c>
      <c r="G59" s="1" t="str">
        <f>CONCATENATE(Membership[[#This Row],[year]],"Years",Membership[[#This Row],[month]],"Months",Membership[[#This Row],[days]],"Days")</f>
        <v>6Years4Months30Days</v>
      </c>
    </row>
    <row r="60" spans="1:7" x14ac:dyDescent="0.25">
      <c r="A60" s="1">
        <v>353</v>
      </c>
      <c r="B60" s="2">
        <v>32419</v>
      </c>
      <c r="C60" s="2">
        <v>39518</v>
      </c>
      <c r="D60">
        <f>DATEDIF(Membership[[#This Row],[Start_date]],Membership[[#This Row],[End_date]],"y")</f>
        <v>19</v>
      </c>
      <c r="E60" s="1">
        <f>DATEDIF(Membership[[#This Row],[Start_date]],Membership[[#This Row],[End_date]],"YM")</f>
        <v>5</v>
      </c>
      <c r="F60" s="1">
        <f>DATEDIF(Membership[[#This Row],[Start_date]],Membership[[#This Row],[End_date]],"MD")</f>
        <v>8</v>
      </c>
      <c r="G60" s="1" t="str">
        <f>CONCATENATE(Membership[[#This Row],[year]],"Years",Membership[[#This Row],[month]],"Months",Membership[[#This Row],[days]],"Days")</f>
        <v>19Years5Months8Days</v>
      </c>
    </row>
    <row r="61" spans="1:7" x14ac:dyDescent="0.25">
      <c r="A61" s="1">
        <v>776</v>
      </c>
      <c r="B61" s="2">
        <v>42858</v>
      </c>
      <c r="C61" s="2">
        <v>44214</v>
      </c>
      <c r="D61">
        <f>DATEDIF(Membership[[#This Row],[Start_date]],Membership[[#This Row],[End_date]],"y")</f>
        <v>3</v>
      </c>
      <c r="E61" s="1">
        <f>DATEDIF(Membership[[#This Row],[Start_date]],Membership[[#This Row],[End_date]],"YM")</f>
        <v>8</v>
      </c>
      <c r="F61" s="1">
        <f>DATEDIF(Membership[[#This Row],[Start_date]],Membership[[#This Row],[End_date]],"MD")</f>
        <v>15</v>
      </c>
      <c r="G61" s="1" t="str">
        <f>CONCATENATE(Membership[[#This Row],[year]],"Years",Membership[[#This Row],[month]],"Months",Membership[[#This Row],[days]],"Days")</f>
        <v>3Years8Months15Days</v>
      </c>
    </row>
    <row r="62" spans="1:7" x14ac:dyDescent="0.25">
      <c r="A62" s="1">
        <v>205</v>
      </c>
      <c r="B62" s="2">
        <v>33918</v>
      </c>
      <c r="C62" s="2">
        <v>37102</v>
      </c>
      <c r="D62">
        <f>DATEDIF(Membership[[#This Row],[Start_date]],Membership[[#This Row],[End_date]],"y")</f>
        <v>8</v>
      </c>
      <c r="E62" s="1">
        <f>DATEDIF(Membership[[#This Row],[Start_date]],Membership[[#This Row],[End_date]],"YM")</f>
        <v>8</v>
      </c>
      <c r="F62" s="1">
        <f>DATEDIF(Membership[[#This Row],[Start_date]],Membership[[#This Row],[End_date]],"MD")</f>
        <v>20</v>
      </c>
      <c r="G62" s="1" t="str">
        <f>CONCATENATE(Membership[[#This Row],[year]],"Years",Membership[[#This Row],[month]],"Months",Membership[[#This Row],[days]],"Days")</f>
        <v>8Years8Months20Days</v>
      </c>
    </row>
    <row r="63" spans="1:7" x14ac:dyDescent="0.25">
      <c r="A63" s="1">
        <v>705</v>
      </c>
      <c r="B63" s="2">
        <v>38692</v>
      </c>
      <c r="C63" s="2">
        <v>44323</v>
      </c>
      <c r="D63">
        <f>DATEDIF(Membership[[#This Row],[Start_date]],Membership[[#This Row],[End_date]],"y")</f>
        <v>15</v>
      </c>
      <c r="E63" s="1">
        <f>DATEDIF(Membership[[#This Row],[Start_date]],Membership[[#This Row],[End_date]],"YM")</f>
        <v>5</v>
      </c>
      <c r="F63" s="1">
        <f>DATEDIF(Membership[[#This Row],[Start_date]],Membership[[#This Row],[End_date]],"MD")</f>
        <v>1</v>
      </c>
      <c r="G63" s="1" t="str">
        <f>CONCATENATE(Membership[[#This Row],[year]],"Years",Membership[[#This Row],[month]],"Months",Membership[[#This Row],[days]],"Days")</f>
        <v>15Years5Months1Days</v>
      </c>
    </row>
    <row r="64" spans="1:7" x14ac:dyDescent="0.25">
      <c r="A64" s="1">
        <v>10</v>
      </c>
      <c r="B64" s="2">
        <v>34702</v>
      </c>
      <c r="C64" s="2">
        <v>36802</v>
      </c>
      <c r="D64">
        <f>DATEDIF(Membership[[#This Row],[Start_date]],Membership[[#This Row],[End_date]],"y")</f>
        <v>5</v>
      </c>
      <c r="E64" s="1">
        <f>DATEDIF(Membership[[#This Row],[Start_date]],Membership[[#This Row],[End_date]],"YM")</f>
        <v>9</v>
      </c>
      <c r="F64" s="1">
        <f>DATEDIF(Membership[[#This Row],[Start_date]],Membership[[#This Row],[End_date]],"MD")</f>
        <v>0</v>
      </c>
      <c r="G64" s="1" t="str">
        <f>CONCATENATE(Membership[[#This Row],[year]],"Years",Membership[[#This Row],[month]],"Months",Membership[[#This Row],[days]],"Days")</f>
        <v>5Years9Months0Days</v>
      </c>
    </row>
    <row r="65" spans="1:7" x14ac:dyDescent="0.25">
      <c r="A65" s="1">
        <v>195</v>
      </c>
      <c r="B65" s="2">
        <v>40882</v>
      </c>
      <c r="C65" s="2">
        <v>41117</v>
      </c>
      <c r="D65">
        <f>DATEDIF(Membership[[#This Row],[Start_date]],Membership[[#This Row],[End_date]],"y")</f>
        <v>0</v>
      </c>
      <c r="E65" s="1">
        <f>DATEDIF(Membership[[#This Row],[Start_date]],Membership[[#This Row],[End_date]],"YM")</f>
        <v>7</v>
      </c>
      <c r="F65" s="1">
        <f>DATEDIF(Membership[[#This Row],[Start_date]],Membership[[#This Row],[End_date]],"MD")</f>
        <v>22</v>
      </c>
      <c r="G65" s="1" t="str">
        <f>CONCATENATE(Membership[[#This Row],[year]],"Years",Membership[[#This Row],[month]],"Months",Membership[[#This Row],[days]],"Days")</f>
        <v>0Years7Months22Days</v>
      </c>
    </row>
    <row r="66" spans="1:7" x14ac:dyDescent="0.25">
      <c r="A66" s="1">
        <v>136</v>
      </c>
      <c r="B66" s="2">
        <v>28365</v>
      </c>
      <c r="C66" s="2">
        <v>35317</v>
      </c>
      <c r="D66">
        <f>DATEDIF(Membership[[#This Row],[Start_date]],Membership[[#This Row],[End_date]],"y")</f>
        <v>19</v>
      </c>
      <c r="E66" s="1">
        <f>DATEDIF(Membership[[#This Row],[Start_date]],Membership[[#This Row],[End_date]],"YM")</f>
        <v>0</v>
      </c>
      <c r="F66" s="1">
        <f>DATEDIF(Membership[[#This Row],[Start_date]],Membership[[#This Row],[End_date]],"MD")</f>
        <v>12</v>
      </c>
      <c r="G66" s="1" t="str">
        <f>CONCATENATE(Membership[[#This Row],[year]],"Years",Membership[[#This Row],[month]],"Months",Membership[[#This Row],[days]],"Days")</f>
        <v>19Years0Months12Days</v>
      </c>
    </row>
    <row r="67" spans="1:7" x14ac:dyDescent="0.25">
      <c r="A67" s="1">
        <v>500</v>
      </c>
      <c r="B67" s="2">
        <v>40312</v>
      </c>
      <c r="C67" s="2">
        <v>41125</v>
      </c>
      <c r="D67">
        <f>DATEDIF(Membership[[#This Row],[Start_date]],Membership[[#This Row],[End_date]],"y")</f>
        <v>2</v>
      </c>
      <c r="E67" s="1">
        <f>DATEDIF(Membership[[#This Row],[Start_date]],Membership[[#This Row],[End_date]],"YM")</f>
        <v>2</v>
      </c>
      <c r="F67" s="1">
        <f>DATEDIF(Membership[[#This Row],[Start_date]],Membership[[#This Row],[End_date]],"MD")</f>
        <v>21</v>
      </c>
      <c r="G67" s="1" t="str">
        <f>CONCATENATE(Membership[[#This Row],[year]],"Years",Membership[[#This Row],[month]],"Months",Membership[[#This Row],[days]],"Days")</f>
        <v>2Years2Months21Days</v>
      </c>
    </row>
    <row r="68" spans="1:7" x14ac:dyDescent="0.25">
      <c r="A68" s="1">
        <v>969</v>
      </c>
      <c r="B68" s="2">
        <v>29901</v>
      </c>
      <c r="C68" s="2">
        <v>36594</v>
      </c>
      <c r="D68">
        <f>DATEDIF(Membership[[#This Row],[Start_date]],Membership[[#This Row],[End_date]],"y")</f>
        <v>18</v>
      </c>
      <c r="E68" s="1">
        <f>DATEDIF(Membership[[#This Row],[Start_date]],Membership[[#This Row],[End_date]],"YM")</f>
        <v>3</v>
      </c>
      <c r="F68" s="1">
        <f>DATEDIF(Membership[[#This Row],[Start_date]],Membership[[#This Row],[End_date]],"MD")</f>
        <v>27</v>
      </c>
      <c r="G68" s="1" t="str">
        <f>CONCATENATE(Membership[[#This Row],[year]],"Years",Membership[[#This Row],[month]],"Months",Membership[[#This Row],[days]],"Days")</f>
        <v>18Years3Months27Days</v>
      </c>
    </row>
    <row r="69" spans="1:7" x14ac:dyDescent="0.25">
      <c r="A69" s="1">
        <v>817</v>
      </c>
      <c r="B69" s="2">
        <v>37522</v>
      </c>
      <c r="C69" s="2">
        <v>38801</v>
      </c>
      <c r="D69">
        <f>DATEDIF(Membership[[#This Row],[Start_date]],Membership[[#This Row],[End_date]],"y")</f>
        <v>3</v>
      </c>
      <c r="E69" s="1">
        <f>DATEDIF(Membership[[#This Row],[Start_date]],Membership[[#This Row],[End_date]],"YM")</f>
        <v>6</v>
      </c>
      <c r="F69" s="1">
        <f>DATEDIF(Membership[[#This Row],[Start_date]],Membership[[#This Row],[End_date]],"MD")</f>
        <v>2</v>
      </c>
      <c r="G69" s="1" t="str">
        <f>CONCATENATE(Membership[[#This Row],[year]],"Years",Membership[[#This Row],[month]],"Months",Membership[[#This Row],[days]],"Days")</f>
        <v>3Years6Months2Days</v>
      </c>
    </row>
    <row r="70" spans="1:7" x14ac:dyDescent="0.25">
      <c r="A70" s="1">
        <v>833</v>
      </c>
      <c r="B70" s="2">
        <v>34590</v>
      </c>
      <c r="C70" s="2">
        <v>40297</v>
      </c>
      <c r="D70">
        <f>DATEDIF(Membership[[#This Row],[Start_date]],Membership[[#This Row],[End_date]],"y")</f>
        <v>15</v>
      </c>
      <c r="E70" s="1">
        <f>DATEDIF(Membership[[#This Row],[Start_date]],Membership[[#This Row],[End_date]],"YM")</f>
        <v>7</v>
      </c>
      <c r="F70" s="1">
        <f>DATEDIF(Membership[[#This Row],[Start_date]],Membership[[#This Row],[End_date]],"MD")</f>
        <v>16</v>
      </c>
      <c r="G70" s="1" t="str">
        <f>CONCATENATE(Membership[[#This Row],[year]],"Years",Membership[[#This Row],[month]],"Months",Membership[[#This Row],[days]],"Days")</f>
        <v>15Years7Months16Days</v>
      </c>
    </row>
    <row r="71" spans="1:7" x14ac:dyDescent="0.25">
      <c r="A71" s="1">
        <v>221</v>
      </c>
      <c r="B71" s="2">
        <v>30316</v>
      </c>
      <c r="C71" s="2">
        <v>31268</v>
      </c>
      <c r="D71">
        <f>DATEDIF(Membership[[#This Row],[Start_date]],Membership[[#This Row],[End_date]],"y")</f>
        <v>2</v>
      </c>
      <c r="E71" s="1">
        <f>DATEDIF(Membership[[#This Row],[Start_date]],Membership[[#This Row],[End_date]],"YM")</f>
        <v>7</v>
      </c>
      <c r="F71" s="1">
        <f>DATEDIF(Membership[[#This Row],[Start_date]],Membership[[#This Row],[End_date]],"MD")</f>
        <v>9</v>
      </c>
      <c r="G71" s="1" t="str">
        <f>CONCATENATE(Membership[[#This Row],[year]],"Years",Membership[[#This Row],[month]],"Months",Membership[[#This Row],[days]],"Days")</f>
        <v>2Years7Months9Days</v>
      </c>
    </row>
    <row r="72" spans="1:7" x14ac:dyDescent="0.25">
      <c r="A72" s="1">
        <v>77</v>
      </c>
      <c r="B72" s="2">
        <v>35387</v>
      </c>
      <c r="C72" s="2">
        <v>42482</v>
      </c>
      <c r="D72">
        <f>DATEDIF(Membership[[#This Row],[Start_date]],Membership[[#This Row],[End_date]],"y")</f>
        <v>19</v>
      </c>
      <c r="E72" s="1">
        <f>DATEDIF(Membership[[#This Row],[Start_date]],Membership[[#This Row],[End_date]],"YM")</f>
        <v>5</v>
      </c>
      <c r="F72" s="1">
        <f>DATEDIF(Membership[[#This Row],[Start_date]],Membership[[#This Row],[End_date]],"MD")</f>
        <v>4</v>
      </c>
      <c r="G72" s="1" t="str">
        <f>CONCATENATE(Membership[[#This Row],[year]],"Years",Membership[[#This Row],[month]],"Months",Membership[[#This Row],[days]],"Days")</f>
        <v>19Years5Months4Days</v>
      </c>
    </row>
    <row r="73" spans="1:7" x14ac:dyDescent="0.25">
      <c r="A73" s="1">
        <v>800</v>
      </c>
      <c r="B73" s="2">
        <v>32842</v>
      </c>
      <c r="C73" s="2">
        <v>39978</v>
      </c>
      <c r="D73">
        <f>DATEDIF(Membership[[#This Row],[Start_date]],Membership[[#This Row],[End_date]],"y")</f>
        <v>19</v>
      </c>
      <c r="E73" s="1">
        <f>DATEDIF(Membership[[#This Row],[Start_date]],Membership[[#This Row],[End_date]],"YM")</f>
        <v>6</v>
      </c>
      <c r="F73" s="1">
        <f>DATEDIF(Membership[[#This Row],[Start_date]],Membership[[#This Row],[End_date]],"MD")</f>
        <v>15</v>
      </c>
      <c r="G73" s="1" t="str">
        <f>CONCATENATE(Membership[[#This Row],[year]],"Years",Membership[[#This Row],[month]],"Months",Membership[[#This Row],[days]],"Days")</f>
        <v>19Years6Months15Days</v>
      </c>
    </row>
    <row r="74" spans="1:7" x14ac:dyDescent="0.25">
      <c r="A74" s="1">
        <v>146</v>
      </c>
      <c r="B74" s="2">
        <v>36613</v>
      </c>
      <c r="C74" s="2">
        <v>39002</v>
      </c>
      <c r="D74">
        <f>DATEDIF(Membership[[#This Row],[Start_date]],Membership[[#This Row],[End_date]],"y")</f>
        <v>6</v>
      </c>
      <c r="E74" s="1">
        <f>DATEDIF(Membership[[#This Row],[Start_date]],Membership[[#This Row],[End_date]],"YM")</f>
        <v>6</v>
      </c>
      <c r="F74" s="1">
        <f>DATEDIF(Membership[[#This Row],[Start_date]],Membership[[#This Row],[End_date]],"MD")</f>
        <v>14</v>
      </c>
      <c r="G74" s="1" t="str">
        <f>CONCATENATE(Membership[[#This Row],[year]],"Years",Membership[[#This Row],[month]],"Months",Membership[[#This Row],[days]],"Days")</f>
        <v>6Years6Months14Days</v>
      </c>
    </row>
    <row r="75" spans="1:7" x14ac:dyDescent="0.25">
      <c r="A75" s="1">
        <v>531</v>
      </c>
      <c r="B75" s="2">
        <v>40143</v>
      </c>
      <c r="C75" s="2">
        <v>46708</v>
      </c>
      <c r="D75">
        <f>DATEDIF(Membership[[#This Row],[Start_date]],Membership[[#This Row],[End_date]],"y")</f>
        <v>17</v>
      </c>
      <c r="E75" s="1">
        <f>DATEDIF(Membership[[#This Row],[Start_date]],Membership[[#This Row],[End_date]],"YM")</f>
        <v>11</v>
      </c>
      <c r="F75" s="1">
        <f>DATEDIF(Membership[[#This Row],[Start_date]],Membership[[#This Row],[End_date]],"MD")</f>
        <v>22</v>
      </c>
      <c r="G75" s="1" t="str">
        <f>CONCATENATE(Membership[[#This Row],[year]],"Years",Membership[[#This Row],[month]],"Months",Membership[[#This Row],[days]],"Days")</f>
        <v>17Years11Months22Days</v>
      </c>
    </row>
    <row r="76" spans="1:7" x14ac:dyDescent="0.25">
      <c r="A76" s="1">
        <v>503</v>
      </c>
      <c r="B76" s="2">
        <v>36013</v>
      </c>
      <c r="C76" s="2">
        <v>41934</v>
      </c>
      <c r="D76">
        <f>DATEDIF(Membership[[#This Row],[Start_date]],Membership[[#This Row],[End_date]],"y")</f>
        <v>16</v>
      </c>
      <c r="E76" s="1">
        <f>DATEDIF(Membership[[#This Row],[Start_date]],Membership[[#This Row],[End_date]],"YM")</f>
        <v>2</v>
      </c>
      <c r="F76" s="1">
        <f>DATEDIF(Membership[[#This Row],[Start_date]],Membership[[#This Row],[End_date]],"MD")</f>
        <v>16</v>
      </c>
      <c r="G76" s="1" t="str">
        <f>CONCATENATE(Membership[[#This Row],[year]],"Years",Membership[[#This Row],[month]],"Months",Membership[[#This Row],[days]],"Days")</f>
        <v>16Years2Months16Days</v>
      </c>
    </row>
    <row r="77" spans="1:7" x14ac:dyDescent="0.25">
      <c r="A77" s="1">
        <v>19</v>
      </c>
      <c r="B77" s="2">
        <v>40529</v>
      </c>
      <c r="C77" s="2">
        <v>44199</v>
      </c>
      <c r="D77">
        <f>DATEDIF(Membership[[#This Row],[Start_date]],Membership[[#This Row],[End_date]],"y")</f>
        <v>10</v>
      </c>
      <c r="E77" s="1">
        <f>DATEDIF(Membership[[#This Row],[Start_date]],Membership[[#This Row],[End_date]],"YM")</f>
        <v>0</v>
      </c>
      <c r="F77" s="1">
        <f>DATEDIF(Membership[[#This Row],[Start_date]],Membership[[#This Row],[End_date]],"MD")</f>
        <v>17</v>
      </c>
      <c r="G77" s="1" t="str">
        <f>CONCATENATE(Membership[[#This Row],[year]],"Years",Membership[[#This Row],[month]],"Months",Membership[[#This Row],[days]],"Days")</f>
        <v>10Years0Months17Days</v>
      </c>
    </row>
    <row r="78" spans="1:7" x14ac:dyDescent="0.25">
      <c r="A78" s="1">
        <v>897</v>
      </c>
      <c r="B78" s="2">
        <v>35922</v>
      </c>
      <c r="C78" s="2">
        <v>36252</v>
      </c>
      <c r="D78">
        <f>DATEDIF(Membership[[#This Row],[Start_date]],Membership[[#This Row],[End_date]],"y")</f>
        <v>0</v>
      </c>
      <c r="E78" s="1">
        <f>DATEDIF(Membership[[#This Row],[Start_date]],Membership[[#This Row],[End_date]],"YM")</f>
        <v>10</v>
      </c>
      <c r="F78" s="1">
        <f>DATEDIF(Membership[[#This Row],[Start_date]],Membership[[#This Row],[End_date]],"MD")</f>
        <v>26</v>
      </c>
      <c r="G78" s="1" t="str">
        <f>CONCATENATE(Membership[[#This Row],[year]],"Years",Membership[[#This Row],[month]],"Months",Membership[[#This Row],[days]],"Days")</f>
        <v>0Years10Months26Days</v>
      </c>
    </row>
    <row r="79" spans="1:7" x14ac:dyDescent="0.25">
      <c r="A79" s="1">
        <v>703</v>
      </c>
      <c r="B79" s="2">
        <v>31441</v>
      </c>
      <c r="C79" s="2">
        <v>31780</v>
      </c>
      <c r="D79">
        <f>DATEDIF(Membership[[#This Row],[Start_date]],Membership[[#This Row],[End_date]],"y")</f>
        <v>0</v>
      </c>
      <c r="E79" s="1">
        <f>DATEDIF(Membership[[#This Row],[Start_date]],Membership[[#This Row],[End_date]],"YM")</f>
        <v>11</v>
      </c>
      <c r="F79" s="1">
        <f>DATEDIF(Membership[[#This Row],[Start_date]],Membership[[#This Row],[End_date]],"MD")</f>
        <v>5</v>
      </c>
      <c r="G79" s="1" t="str">
        <f>CONCATENATE(Membership[[#This Row],[year]],"Years",Membership[[#This Row],[month]],"Months",Membership[[#This Row],[days]],"Days")</f>
        <v>0Years11Months5Days</v>
      </c>
    </row>
    <row r="80" spans="1:7" x14ac:dyDescent="0.25">
      <c r="A80" s="1">
        <v>249</v>
      </c>
      <c r="B80" s="2">
        <v>37119</v>
      </c>
      <c r="C80" s="2">
        <v>37384</v>
      </c>
      <c r="D80">
        <f>DATEDIF(Membership[[#This Row],[Start_date]],Membership[[#This Row],[End_date]],"y")</f>
        <v>0</v>
      </c>
      <c r="E80" s="1">
        <f>DATEDIF(Membership[[#This Row],[Start_date]],Membership[[#This Row],[End_date]],"YM")</f>
        <v>8</v>
      </c>
      <c r="F80" s="1">
        <f>DATEDIF(Membership[[#This Row],[Start_date]],Membership[[#This Row],[End_date]],"MD")</f>
        <v>22</v>
      </c>
      <c r="G80" s="1" t="str">
        <f>CONCATENATE(Membership[[#This Row],[year]],"Years",Membership[[#This Row],[month]],"Months",Membership[[#This Row],[days]],"Days")</f>
        <v>0Years8Months22Days</v>
      </c>
    </row>
    <row r="81" spans="1:7" x14ac:dyDescent="0.25">
      <c r="A81" s="1">
        <v>360</v>
      </c>
      <c r="B81" s="2">
        <v>29113</v>
      </c>
      <c r="C81" s="2">
        <v>34515</v>
      </c>
      <c r="D81">
        <f>DATEDIF(Membership[[#This Row],[Start_date]],Membership[[#This Row],[End_date]],"y")</f>
        <v>14</v>
      </c>
      <c r="E81" s="1">
        <f>DATEDIF(Membership[[#This Row],[Start_date]],Membership[[#This Row],[End_date]],"YM")</f>
        <v>9</v>
      </c>
      <c r="F81" s="1">
        <f>DATEDIF(Membership[[#This Row],[Start_date]],Membership[[#This Row],[End_date]],"MD")</f>
        <v>15</v>
      </c>
      <c r="G81" s="1" t="str">
        <f>CONCATENATE(Membership[[#This Row],[year]],"Years",Membership[[#This Row],[month]],"Months",Membership[[#This Row],[days]],"Days")</f>
        <v>14Years9Months15Days</v>
      </c>
    </row>
    <row r="82" spans="1:7" x14ac:dyDescent="0.25">
      <c r="A82" s="1">
        <v>327</v>
      </c>
      <c r="B82" s="2">
        <v>42960</v>
      </c>
      <c r="C82" s="2">
        <v>46401</v>
      </c>
      <c r="D82">
        <f>DATEDIF(Membership[[#This Row],[Start_date]],Membership[[#This Row],[End_date]],"y")</f>
        <v>9</v>
      </c>
      <c r="E82" s="1">
        <f>DATEDIF(Membership[[#This Row],[Start_date]],Membership[[#This Row],[End_date]],"YM")</f>
        <v>5</v>
      </c>
      <c r="F82" s="1">
        <f>DATEDIF(Membership[[#This Row],[Start_date]],Membership[[#This Row],[End_date]],"MD")</f>
        <v>1</v>
      </c>
      <c r="G82" s="1" t="str">
        <f>CONCATENATE(Membership[[#This Row],[year]],"Years",Membership[[#This Row],[month]],"Months",Membership[[#This Row],[days]],"Days")</f>
        <v>9Years5Months1Days</v>
      </c>
    </row>
    <row r="83" spans="1:7" x14ac:dyDescent="0.25">
      <c r="A83" s="1">
        <v>121</v>
      </c>
      <c r="B83" s="2">
        <v>41167</v>
      </c>
      <c r="C83" s="2">
        <v>42238</v>
      </c>
      <c r="D83">
        <f>DATEDIF(Membership[[#This Row],[Start_date]],Membership[[#This Row],[End_date]],"y")</f>
        <v>2</v>
      </c>
      <c r="E83" s="1">
        <f>DATEDIF(Membership[[#This Row],[Start_date]],Membership[[#This Row],[End_date]],"YM")</f>
        <v>11</v>
      </c>
      <c r="F83" s="1">
        <f>DATEDIF(Membership[[#This Row],[Start_date]],Membership[[#This Row],[End_date]],"MD")</f>
        <v>7</v>
      </c>
      <c r="G83" s="1" t="str">
        <f>CONCATENATE(Membership[[#This Row],[year]],"Years",Membership[[#This Row],[month]],"Months",Membership[[#This Row],[days]],"Days")</f>
        <v>2Years11Months7Days</v>
      </c>
    </row>
    <row r="84" spans="1:7" x14ac:dyDescent="0.25">
      <c r="A84" s="1">
        <v>614</v>
      </c>
      <c r="B84" s="2">
        <v>31441</v>
      </c>
      <c r="C84" s="2">
        <v>32606</v>
      </c>
      <c r="D84">
        <f>DATEDIF(Membership[[#This Row],[Start_date]],Membership[[#This Row],[End_date]],"y")</f>
        <v>3</v>
      </c>
      <c r="E84" s="1">
        <f>DATEDIF(Membership[[#This Row],[Start_date]],Membership[[#This Row],[End_date]],"YM")</f>
        <v>2</v>
      </c>
      <c r="F84" s="1">
        <f>DATEDIF(Membership[[#This Row],[Start_date]],Membership[[#This Row],[End_date]],"MD")</f>
        <v>10</v>
      </c>
      <c r="G84" s="1" t="str">
        <f>CONCATENATE(Membership[[#This Row],[year]],"Years",Membership[[#This Row],[month]],"Months",Membership[[#This Row],[days]],"Days")</f>
        <v>3Years2Months10Days</v>
      </c>
    </row>
    <row r="85" spans="1:7" x14ac:dyDescent="0.25">
      <c r="A85" s="1">
        <v>80</v>
      </c>
      <c r="B85" s="2">
        <v>38436</v>
      </c>
      <c r="C85" s="2">
        <v>45198</v>
      </c>
      <c r="D85">
        <f>DATEDIF(Membership[[#This Row],[Start_date]],Membership[[#This Row],[End_date]],"y")</f>
        <v>18</v>
      </c>
      <c r="E85" s="1">
        <f>DATEDIF(Membership[[#This Row],[Start_date]],Membership[[#This Row],[End_date]],"YM")</f>
        <v>6</v>
      </c>
      <c r="F85" s="1">
        <f>DATEDIF(Membership[[#This Row],[Start_date]],Membership[[#This Row],[End_date]],"MD")</f>
        <v>4</v>
      </c>
      <c r="G85" s="1" t="str">
        <f>CONCATENATE(Membership[[#This Row],[year]],"Years",Membership[[#This Row],[month]],"Months",Membership[[#This Row],[days]],"Days")</f>
        <v>18Years6Months4Days</v>
      </c>
    </row>
    <row r="86" spans="1:7" x14ac:dyDescent="0.25">
      <c r="A86" s="1">
        <v>401</v>
      </c>
      <c r="B86" s="2">
        <v>36906</v>
      </c>
      <c r="C86" s="2">
        <v>39080</v>
      </c>
      <c r="D86">
        <f>DATEDIF(Membership[[#This Row],[Start_date]],Membership[[#This Row],[End_date]],"y")</f>
        <v>5</v>
      </c>
      <c r="E86" s="1">
        <f>DATEDIF(Membership[[#This Row],[Start_date]],Membership[[#This Row],[End_date]],"YM")</f>
        <v>11</v>
      </c>
      <c r="F86" s="1">
        <f>DATEDIF(Membership[[#This Row],[Start_date]],Membership[[#This Row],[End_date]],"MD")</f>
        <v>14</v>
      </c>
      <c r="G86" s="1" t="str">
        <f>CONCATENATE(Membership[[#This Row],[year]],"Years",Membership[[#This Row],[month]],"Months",Membership[[#This Row],[days]],"Days")</f>
        <v>5Years11Months14Days</v>
      </c>
    </row>
    <row r="87" spans="1:7" x14ac:dyDescent="0.25">
      <c r="A87" s="1">
        <v>914</v>
      </c>
      <c r="B87" s="2">
        <v>31368</v>
      </c>
      <c r="C87" s="2">
        <v>36107</v>
      </c>
      <c r="D87">
        <f>DATEDIF(Membership[[#This Row],[Start_date]],Membership[[#This Row],[End_date]],"y")</f>
        <v>12</v>
      </c>
      <c r="E87" s="1">
        <f>DATEDIF(Membership[[#This Row],[Start_date]],Membership[[#This Row],[End_date]],"YM")</f>
        <v>11</v>
      </c>
      <c r="F87" s="1">
        <f>DATEDIF(Membership[[#This Row],[Start_date]],Membership[[#This Row],[End_date]],"MD")</f>
        <v>22</v>
      </c>
      <c r="G87" s="1" t="str">
        <f>CONCATENATE(Membership[[#This Row],[year]],"Years",Membership[[#This Row],[month]],"Months",Membership[[#This Row],[days]],"Days")</f>
        <v>12Years11Months22Days</v>
      </c>
    </row>
    <row r="88" spans="1:7" x14ac:dyDescent="0.25">
      <c r="A88" s="1">
        <v>713</v>
      </c>
      <c r="B88" s="2">
        <v>28068</v>
      </c>
      <c r="C88" s="2">
        <v>33221</v>
      </c>
      <c r="D88">
        <f>DATEDIF(Membership[[#This Row],[Start_date]],Membership[[#This Row],[End_date]],"y")</f>
        <v>14</v>
      </c>
      <c r="E88" s="1">
        <f>DATEDIF(Membership[[#This Row],[Start_date]],Membership[[#This Row],[End_date]],"YM")</f>
        <v>1</v>
      </c>
      <c r="F88" s="1">
        <f>DATEDIF(Membership[[#This Row],[Start_date]],Membership[[#This Row],[End_date]],"MD")</f>
        <v>10</v>
      </c>
      <c r="G88" s="1" t="str">
        <f>CONCATENATE(Membership[[#This Row],[year]],"Years",Membership[[#This Row],[month]],"Months",Membership[[#This Row],[days]],"Days")</f>
        <v>14Years1Months10Days</v>
      </c>
    </row>
    <row r="89" spans="1:7" x14ac:dyDescent="0.25">
      <c r="A89" s="1">
        <v>568</v>
      </c>
      <c r="B89" s="2">
        <v>33031</v>
      </c>
      <c r="C89" s="2">
        <v>37004</v>
      </c>
      <c r="D89">
        <f>DATEDIF(Membership[[#This Row],[Start_date]],Membership[[#This Row],[End_date]],"y")</f>
        <v>10</v>
      </c>
      <c r="E89" s="1">
        <f>DATEDIF(Membership[[#This Row],[Start_date]],Membership[[#This Row],[End_date]],"YM")</f>
        <v>10</v>
      </c>
      <c r="F89" s="1">
        <f>DATEDIF(Membership[[#This Row],[Start_date]],Membership[[#This Row],[End_date]],"MD")</f>
        <v>16</v>
      </c>
      <c r="G89" s="1" t="str">
        <f>CONCATENATE(Membership[[#This Row],[year]],"Years",Membership[[#This Row],[month]],"Months",Membership[[#This Row],[days]],"Days")</f>
        <v>10Years10Months16Days</v>
      </c>
    </row>
    <row r="90" spans="1:7" x14ac:dyDescent="0.25">
      <c r="A90" s="1">
        <v>752</v>
      </c>
      <c r="B90" s="2">
        <v>41782</v>
      </c>
      <c r="C90" s="2">
        <v>42648</v>
      </c>
      <c r="D90">
        <f>DATEDIF(Membership[[#This Row],[Start_date]],Membership[[#This Row],[End_date]],"y")</f>
        <v>2</v>
      </c>
      <c r="E90" s="1">
        <f>DATEDIF(Membership[[#This Row],[Start_date]],Membership[[#This Row],[End_date]],"YM")</f>
        <v>4</v>
      </c>
      <c r="F90" s="1">
        <f>DATEDIF(Membership[[#This Row],[Start_date]],Membership[[#This Row],[End_date]],"MD")</f>
        <v>12</v>
      </c>
      <c r="G90" s="1" t="str">
        <f>CONCATENATE(Membership[[#This Row],[year]],"Years",Membership[[#This Row],[month]],"Months",Membership[[#This Row],[days]],"Days")</f>
        <v>2Years4Months12Days</v>
      </c>
    </row>
    <row r="91" spans="1:7" x14ac:dyDescent="0.25">
      <c r="A91" s="1">
        <v>867</v>
      </c>
      <c r="B91" s="2">
        <v>39674</v>
      </c>
      <c r="C91" s="2">
        <v>45603</v>
      </c>
      <c r="D91">
        <f>DATEDIF(Membership[[#This Row],[Start_date]],Membership[[#This Row],[End_date]],"y")</f>
        <v>16</v>
      </c>
      <c r="E91" s="1">
        <f>DATEDIF(Membership[[#This Row],[Start_date]],Membership[[#This Row],[End_date]],"YM")</f>
        <v>2</v>
      </c>
      <c r="F91" s="1">
        <f>DATEDIF(Membership[[#This Row],[Start_date]],Membership[[#This Row],[End_date]],"MD")</f>
        <v>24</v>
      </c>
      <c r="G91" s="1" t="str">
        <f>CONCATENATE(Membership[[#This Row],[year]],"Years",Membership[[#This Row],[month]],"Months",Membership[[#This Row],[days]],"Days")</f>
        <v>16Years2Months24Days</v>
      </c>
    </row>
    <row r="92" spans="1:7" x14ac:dyDescent="0.25">
      <c r="A92" s="1">
        <v>980</v>
      </c>
      <c r="B92" s="2">
        <v>37525</v>
      </c>
      <c r="C92" s="2">
        <v>42541</v>
      </c>
      <c r="D92">
        <f>DATEDIF(Membership[[#This Row],[Start_date]],Membership[[#This Row],[End_date]],"y")</f>
        <v>13</v>
      </c>
      <c r="E92" s="1">
        <f>DATEDIF(Membership[[#This Row],[Start_date]],Membership[[#This Row],[End_date]],"YM")</f>
        <v>8</v>
      </c>
      <c r="F92" s="1">
        <f>DATEDIF(Membership[[#This Row],[Start_date]],Membership[[#This Row],[End_date]],"MD")</f>
        <v>25</v>
      </c>
      <c r="G92" s="1" t="str">
        <f>CONCATENATE(Membership[[#This Row],[year]],"Years",Membership[[#This Row],[month]],"Months",Membership[[#This Row],[days]],"Days")</f>
        <v>13Years8Months25Days</v>
      </c>
    </row>
    <row r="93" spans="1:7" x14ac:dyDescent="0.25">
      <c r="A93" s="1">
        <v>704</v>
      </c>
      <c r="B93" s="2">
        <v>41603</v>
      </c>
      <c r="C93" s="2">
        <v>47401</v>
      </c>
      <c r="D93">
        <f>DATEDIF(Membership[[#This Row],[Start_date]],Membership[[#This Row],[End_date]],"y")</f>
        <v>15</v>
      </c>
      <c r="E93" s="1">
        <f>DATEDIF(Membership[[#This Row],[Start_date]],Membership[[#This Row],[End_date]],"YM")</f>
        <v>10</v>
      </c>
      <c r="F93" s="1">
        <f>DATEDIF(Membership[[#This Row],[Start_date]],Membership[[#This Row],[End_date]],"MD")</f>
        <v>15</v>
      </c>
      <c r="G93" s="1" t="str">
        <f>CONCATENATE(Membership[[#This Row],[year]],"Years",Membership[[#This Row],[month]],"Months",Membership[[#This Row],[days]],"Days")</f>
        <v>15Years10Months15Days</v>
      </c>
    </row>
    <row r="94" spans="1:7" x14ac:dyDescent="0.25">
      <c r="A94" s="1">
        <v>598</v>
      </c>
      <c r="B94" s="2">
        <v>31583</v>
      </c>
      <c r="C94" s="2">
        <v>35172</v>
      </c>
      <c r="D94">
        <f>DATEDIF(Membership[[#This Row],[Start_date]],Membership[[#This Row],[End_date]],"y")</f>
        <v>9</v>
      </c>
      <c r="E94" s="1">
        <f>DATEDIF(Membership[[#This Row],[Start_date]],Membership[[#This Row],[End_date]],"YM")</f>
        <v>9</v>
      </c>
      <c r="F94" s="1">
        <f>DATEDIF(Membership[[#This Row],[Start_date]],Membership[[#This Row],[End_date]],"MD")</f>
        <v>28</v>
      </c>
      <c r="G94" s="1" t="str">
        <f>CONCATENATE(Membership[[#This Row],[year]],"Years",Membership[[#This Row],[month]],"Months",Membership[[#This Row],[days]],"Days")</f>
        <v>9Years9Months28Days</v>
      </c>
    </row>
    <row r="95" spans="1:7" x14ac:dyDescent="0.25">
      <c r="A95" s="1">
        <v>932</v>
      </c>
      <c r="B95" s="2">
        <v>31145</v>
      </c>
      <c r="C95" s="2">
        <v>33985</v>
      </c>
      <c r="D95">
        <f>DATEDIF(Membership[[#This Row],[Start_date]],Membership[[#This Row],[End_date]],"y")</f>
        <v>7</v>
      </c>
      <c r="E95" s="1">
        <f>DATEDIF(Membership[[#This Row],[Start_date]],Membership[[#This Row],[End_date]],"YM")</f>
        <v>9</v>
      </c>
      <c r="F95" s="1">
        <f>DATEDIF(Membership[[#This Row],[Start_date]],Membership[[#This Row],[End_date]],"MD")</f>
        <v>8</v>
      </c>
      <c r="G95" s="1" t="str">
        <f>CONCATENATE(Membership[[#This Row],[year]],"Years",Membership[[#This Row],[month]],"Months",Membership[[#This Row],[days]],"Days")</f>
        <v>7Years9Months8Days</v>
      </c>
    </row>
    <row r="96" spans="1:7" x14ac:dyDescent="0.25">
      <c r="A96" s="1">
        <v>834</v>
      </c>
      <c r="B96" s="2">
        <v>35575</v>
      </c>
      <c r="C96" s="2">
        <v>42548</v>
      </c>
      <c r="D96">
        <f>DATEDIF(Membership[[#This Row],[Start_date]],Membership[[#This Row],[End_date]],"y")</f>
        <v>19</v>
      </c>
      <c r="E96" s="1">
        <f>DATEDIF(Membership[[#This Row],[Start_date]],Membership[[#This Row],[End_date]],"YM")</f>
        <v>1</v>
      </c>
      <c r="F96" s="1">
        <f>DATEDIF(Membership[[#This Row],[Start_date]],Membership[[#This Row],[End_date]],"MD")</f>
        <v>2</v>
      </c>
      <c r="G96" s="1" t="str">
        <f>CONCATENATE(Membership[[#This Row],[year]],"Years",Membership[[#This Row],[month]],"Months",Membership[[#This Row],[days]],"Days")</f>
        <v>19Years1Months2Days</v>
      </c>
    </row>
    <row r="97" spans="1:7" x14ac:dyDescent="0.25">
      <c r="A97" s="1">
        <v>209</v>
      </c>
      <c r="B97" s="2">
        <v>29908</v>
      </c>
      <c r="C97" s="2">
        <v>34324</v>
      </c>
      <c r="D97">
        <f>DATEDIF(Membership[[#This Row],[Start_date]],Membership[[#This Row],[End_date]],"y")</f>
        <v>12</v>
      </c>
      <c r="E97" s="1">
        <f>DATEDIF(Membership[[#This Row],[Start_date]],Membership[[#This Row],[End_date]],"YM")</f>
        <v>1</v>
      </c>
      <c r="F97" s="1">
        <f>DATEDIF(Membership[[#This Row],[Start_date]],Membership[[#This Row],[End_date]],"MD")</f>
        <v>3</v>
      </c>
      <c r="G97" s="1" t="str">
        <f>CONCATENATE(Membership[[#This Row],[year]],"Years",Membership[[#This Row],[month]],"Months",Membership[[#This Row],[days]],"Days")</f>
        <v>12Years1Months3Days</v>
      </c>
    </row>
    <row r="98" spans="1:7" x14ac:dyDescent="0.25">
      <c r="A98" s="1">
        <v>330</v>
      </c>
      <c r="B98" s="2">
        <v>34590</v>
      </c>
      <c r="C98" s="2">
        <v>38534</v>
      </c>
      <c r="D98">
        <f>DATEDIF(Membership[[#This Row],[Start_date]],Membership[[#This Row],[End_date]],"y")</f>
        <v>10</v>
      </c>
      <c r="E98" s="1">
        <f>DATEDIF(Membership[[#This Row],[Start_date]],Membership[[#This Row],[End_date]],"YM")</f>
        <v>9</v>
      </c>
      <c r="F98" s="1">
        <f>DATEDIF(Membership[[#This Row],[Start_date]],Membership[[#This Row],[End_date]],"MD")</f>
        <v>18</v>
      </c>
      <c r="G98" s="1" t="str">
        <f>CONCATENATE(Membership[[#This Row],[year]],"Years",Membership[[#This Row],[month]],"Months",Membership[[#This Row],[days]],"Days")</f>
        <v>10Years9Months18Days</v>
      </c>
    </row>
    <row r="99" spans="1:7" x14ac:dyDescent="0.25">
      <c r="A99" s="1">
        <v>138</v>
      </c>
      <c r="B99" s="2">
        <v>34411</v>
      </c>
      <c r="C99" s="2">
        <v>40164</v>
      </c>
      <c r="D99">
        <f>DATEDIF(Membership[[#This Row],[Start_date]],Membership[[#This Row],[End_date]],"y")</f>
        <v>15</v>
      </c>
      <c r="E99" s="1">
        <f>DATEDIF(Membership[[#This Row],[Start_date]],Membership[[#This Row],[End_date]],"YM")</f>
        <v>8</v>
      </c>
      <c r="F99" s="1">
        <f>DATEDIF(Membership[[#This Row],[Start_date]],Membership[[#This Row],[End_date]],"MD")</f>
        <v>29</v>
      </c>
      <c r="G99" s="1" t="str">
        <f>CONCATENATE(Membership[[#This Row],[year]],"Years",Membership[[#This Row],[month]],"Months",Membership[[#This Row],[days]],"Days")</f>
        <v>15Years8Months29Days</v>
      </c>
    </row>
    <row r="100" spans="1:7" x14ac:dyDescent="0.25">
      <c r="A100" s="1">
        <v>981</v>
      </c>
      <c r="B100" s="2">
        <v>28204</v>
      </c>
      <c r="C100" s="2">
        <v>34784</v>
      </c>
      <c r="D100">
        <f>DATEDIF(Membership[[#This Row],[Start_date]],Membership[[#This Row],[End_date]],"y")</f>
        <v>18</v>
      </c>
      <c r="E100" s="1">
        <f>DATEDIF(Membership[[#This Row],[Start_date]],Membership[[#This Row],[End_date]],"YM")</f>
        <v>0</v>
      </c>
      <c r="F100" s="1">
        <f>DATEDIF(Membership[[#This Row],[Start_date]],Membership[[#This Row],[End_date]],"MD")</f>
        <v>6</v>
      </c>
      <c r="G100" s="1" t="str">
        <f>CONCATENATE(Membership[[#This Row],[year]],"Years",Membership[[#This Row],[month]],"Months",Membership[[#This Row],[days]],"Days")</f>
        <v>18Years0Months6Days</v>
      </c>
    </row>
    <row r="101" spans="1:7" x14ac:dyDescent="0.25">
      <c r="A101" s="1">
        <v>130</v>
      </c>
      <c r="B101" s="2">
        <v>38640</v>
      </c>
      <c r="C101" s="2">
        <v>40002</v>
      </c>
      <c r="D101">
        <f>DATEDIF(Membership[[#This Row],[Start_date]],Membership[[#This Row],[End_date]],"y")</f>
        <v>3</v>
      </c>
      <c r="E101" s="1">
        <f>DATEDIF(Membership[[#This Row],[Start_date]],Membership[[#This Row],[End_date]],"YM")</f>
        <v>8</v>
      </c>
      <c r="F101" s="1">
        <f>DATEDIF(Membership[[#This Row],[Start_date]],Membership[[#This Row],[End_date]],"MD")</f>
        <v>23</v>
      </c>
      <c r="G101" s="1" t="str">
        <f>CONCATENATE(Membership[[#This Row],[year]],"Years",Membership[[#This Row],[month]],"Months",Membership[[#This Row],[days]],"Days")</f>
        <v>3Years8Months23Days</v>
      </c>
    </row>
    <row r="102" spans="1:7" x14ac:dyDescent="0.25">
      <c r="A102" s="1">
        <v>685</v>
      </c>
      <c r="B102" s="2">
        <v>27099</v>
      </c>
      <c r="C102" s="2">
        <v>30644</v>
      </c>
      <c r="D102">
        <f>DATEDIF(Membership[[#This Row],[Start_date]],Membership[[#This Row],[End_date]],"y")</f>
        <v>9</v>
      </c>
      <c r="E102" s="1">
        <f>DATEDIF(Membership[[#This Row],[Start_date]],Membership[[#This Row],[End_date]],"YM")</f>
        <v>8</v>
      </c>
      <c r="F102" s="1">
        <f>DATEDIF(Membership[[#This Row],[Start_date]],Membership[[#This Row],[End_date]],"MD")</f>
        <v>13</v>
      </c>
      <c r="G102" s="1" t="str">
        <f>CONCATENATE(Membership[[#This Row],[year]],"Years",Membership[[#This Row],[month]],"Months",Membership[[#This Row],[days]],"Days")</f>
        <v>9Years8Months13Days</v>
      </c>
    </row>
    <row r="103" spans="1:7" x14ac:dyDescent="0.25">
      <c r="A103" s="1">
        <v>544</v>
      </c>
      <c r="B103" s="2">
        <v>43375</v>
      </c>
      <c r="C103" s="2">
        <v>50746</v>
      </c>
      <c r="D103">
        <f>DATEDIF(Membership[[#This Row],[Start_date]],Membership[[#This Row],[End_date]],"y")</f>
        <v>20</v>
      </c>
      <c r="E103" s="1">
        <f>DATEDIF(Membership[[#This Row],[Start_date]],Membership[[#This Row],[End_date]],"YM")</f>
        <v>2</v>
      </c>
      <c r="F103" s="1">
        <f>DATEDIF(Membership[[#This Row],[Start_date]],Membership[[#This Row],[End_date]],"MD")</f>
        <v>5</v>
      </c>
      <c r="G103" s="1" t="str">
        <f>CONCATENATE(Membership[[#This Row],[year]],"Years",Membership[[#This Row],[month]],"Months",Membership[[#This Row],[days]],"Days")</f>
        <v>20Years2Months5Days</v>
      </c>
    </row>
    <row r="104" spans="1:7" x14ac:dyDescent="0.25">
      <c r="A104" s="1">
        <v>384</v>
      </c>
      <c r="B104" s="2">
        <v>37462</v>
      </c>
      <c r="C104" s="2">
        <v>41946</v>
      </c>
      <c r="D104">
        <f>DATEDIF(Membership[[#This Row],[Start_date]],Membership[[#This Row],[End_date]],"y")</f>
        <v>12</v>
      </c>
      <c r="E104" s="1">
        <f>DATEDIF(Membership[[#This Row],[Start_date]],Membership[[#This Row],[End_date]],"YM")</f>
        <v>3</v>
      </c>
      <c r="F104" s="1">
        <f>DATEDIF(Membership[[#This Row],[Start_date]],Membership[[#This Row],[End_date]],"MD")</f>
        <v>9</v>
      </c>
      <c r="G104" s="1" t="str">
        <f>CONCATENATE(Membership[[#This Row],[year]],"Years",Membership[[#This Row],[month]],"Months",Membership[[#This Row],[days]],"Days")</f>
        <v>12Years3Months9Days</v>
      </c>
    </row>
    <row r="105" spans="1:7" x14ac:dyDescent="0.25">
      <c r="A105" s="1">
        <v>467</v>
      </c>
      <c r="B105" s="2">
        <v>30178</v>
      </c>
      <c r="C105" s="2">
        <v>34084</v>
      </c>
      <c r="D105">
        <f>DATEDIF(Membership[[#This Row],[Start_date]],Membership[[#This Row],[End_date]],"y")</f>
        <v>10</v>
      </c>
      <c r="E105" s="1">
        <f>DATEDIF(Membership[[#This Row],[Start_date]],Membership[[#This Row],[End_date]],"YM")</f>
        <v>8</v>
      </c>
      <c r="F105" s="1">
        <f>DATEDIF(Membership[[#This Row],[Start_date]],Membership[[#This Row],[End_date]],"MD")</f>
        <v>10</v>
      </c>
      <c r="G105" s="1" t="str">
        <f>CONCATENATE(Membership[[#This Row],[year]],"Years",Membership[[#This Row],[month]],"Months",Membership[[#This Row],[days]],"Days")</f>
        <v>10Years8Months10Days</v>
      </c>
    </row>
    <row r="106" spans="1:7" x14ac:dyDescent="0.25">
      <c r="A106" s="1">
        <v>112</v>
      </c>
      <c r="B106" s="2">
        <v>38334</v>
      </c>
      <c r="C106" s="2">
        <v>38932</v>
      </c>
      <c r="D106">
        <f>DATEDIF(Membership[[#This Row],[Start_date]],Membership[[#This Row],[End_date]],"y")</f>
        <v>1</v>
      </c>
      <c r="E106" s="1">
        <f>DATEDIF(Membership[[#This Row],[Start_date]],Membership[[#This Row],[End_date]],"YM")</f>
        <v>7</v>
      </c>
      <c r="F106" s="1">
        <f>DATEDIF(Membership[[#This Row],[Start_date]],Membership[[#This Row],[End_date]],"MD")</f>
        <v>21</v>
      </c>
      <c r="G106" s="1" t="str">
        <f>CONCATENATE(Membership[[#This Row],[year]],"Years",Membership[[#This Row],[month]],"Months",Membership[[#This Row],[days]],"Days")</f>
        <v>1Years7Months21Days</v>
      </c>
    </row>
    <row r="107" spans="1:7" x14ac:dyDescent="0.25">
      <c r="A107" s="1">
        <v>906</v>
      </c>
      <c r="B107" s="2">
        <v>41028</v>
      </c>
      <c r="C107" s="2">
        <v>44948</v>
      </c>
      <c r="D107">
        <f>DATEDIF(Membership[[#This Row],[Start_date]],Membership[[#This Row],[End_date]],"y")</f>
        <v>10</v>
      </c>
      <c r="E107" s="1">
        <f>DATEDIF(Membership[[#This Row],[Start_date]],Membership[[#This Row],[End_date]],"YM")</f>
        <v>8</v>
      </c>
      <c r="F107" s="1">
        <f>DATEDIF(Membership[[#This Row],[Start_date]],Membership[[#This Row],[End_date]],"MD")</f>
        <v>24</v>
      </c>
      <c r="G107" s="1" t="str">
        <f>CONCATENATE(Membership[[#This Row],[year]],"Years",Membership[[#This Row],[month]],"Months",Membership[[#This Row],[days]],"Days")</f>
        <v>10Years8Months24Days</v>
      </c>
    </row>
    <row r="108" spans="1:7" x14ac:dyDescent="0.25">
      <c r="A108" s="1">
        <v>609</v>
      </c>
      <c r="B108" s="2">
        <v>34249</v>
      </c>
      <c r="C108" s="2">
        <v>37326</v>
      </c>
      <c r="D108">
        <f>DATEDIF(Membership[[#This Row],[Start_date]],Membership[[#This Row],[End_date]],"y")</f>
        <v>8</v>
      </c>
      <c r="E108" s="1">
        <f>DATEDIF(Membership[[#This Row],[Start_date]],Membership[[#This Row],[End_date]],"YM")</f>
        <v>5</v>
      </c>
      <c r="F108" s="1">
        <f>DATEDIF(Membership[[#This Row],[Start_date]],Membership[[#This Row],[End_date]],"MD")</f>
        <v>4</v>
      </c>
      <c r="G108" s="1" t="str">
        <f>CONCATENATE(Membership[[#This Row],[year]],"Years",Membership[[#This Row],[month]],"Months",Membership[[#This Row],[days]],"Days")</f>
        <v>8Years5Months4Days</v>
      </c>
    </row>
    <row r="109" spans="1:7" x14ac:dyDescent="0.25">
      <c r="A109" s="1">
        <v>379</v>
      </c>
      <c r="B109" s="2">
        <v>37813</v>
      </c>
      <c r="C109" s="2">
        <v>40733</v>
      </c>
      <c r="D109">
        <f>DATEDIF(Membership[[#This Row],[Start_date]],Membership[[#This Row],[End_date]],"y")</f>
        <v>7</v>
      </c>
      <c r="E109" s="1">
        <f>DATEDIF(Membership[[#This Row],[Start_date]],Membership[[#This Row],[End_date]],"YM")</f>
        <v>11</v>
      </c>
      <c r="F109" s="1">
        <f>DATEDIF(Membership[[#This Row],[Start_date]],Membership[[#This Row],[End_date]],"MD")</f>
        <v>28</v>
      </c>
      <c r="G109" s="1" t="str">
        <f>CONCATENATE(Membership[[#This Row],[year]],"Years",Membership[[#This Row],[month]],"Months",Membership[[#This Row],[days]],"Days")</f>
        <v>7Years11Months28Days</v>
      </c>
    </row>
    <row r="110" spans="1:7" x14ac:dyDescent="0.25">
      <c r="A110" s="1">
        <v>357</v>
      </c>
      <c r="B110" s="2">
        <v>29105</v>
      </c>
      <c r="C110" s="2">
        <v>30098</v>
      </c>
      <c r="D110">
        <f>DATEDIF(Membership[[#This Row],[Start_date]],Membership[[#This Row],[End_date]],"y")</f>
        <v>2</v>
      </c>
      <c r="E110" s="1">
        <f>DATEDIF(Membership[[#This Row],[Start_date]],Membership[[#This Row],[End_date]],"YM")</f>
        <v>8</v>
      </c>
      <c r="F110" s="1">
        <f>DATEDIF(Membership[[#This Row],[Start_date]],Membership[[#This Row],[End_date]],"MD")</f>
        <v>20</v>
      </c>
      <c r="G110" s="1" t="str">
        <f>CONCATENATE(Membership[[#This Row],[year]],"Years",Membership[[#This Row],[month]],"Months",Membership[[#This Row],[days]],"Days")</f>
        <v>2Years8Months20Days</v>
      </c>
    </row>
    <row r="111" spans="1:7" x14ac:dyDescent="0.25">
      <c r="A111" s="1">
        <v>364</v>
      </c>
      <c r="B111" s="2">
        <v>41589</v>
      </c>
      <c r="C111" s="2">
        <v>44826</v>
      </c>
      <c r="D111">
        <f>DATEDIF(Membership[[#This Row],[Start_date]],Membership[[#This Row],[End_date]],"y")</f>
        <v>8</v>
      </c>
      <c r="E111" s="1">
        <f>DATEDIF(Membership[[#This Row],[Start_date]],Membership[[#This Row],[End_date]],"YM")</f>
        <v>10</v>
      </c>
      <c r="F111" s="1">
        <f>DATEDIF(Membership[[#This Row],[Start_date]],Membership[[#This Row],[End_date]],"MD")</f>
        <v>11</v>
      </c>
      <c r="G111" s="1" t="str">
        <f>CONCATENATE(Membership[[#This Row],[year]],"Years",Membership[[#This Row],[month]],"Months",Membership[[#This Row],[days]],"Days")</f>
        <v>8Years10Months11Days</v>
      </c>
    </row>
    <row r="112" spans="1:7" x14ac:dyDescent="0.25">
      <c r="A112" s="1">
        <v>69</v>
      </c>
      <c r="B112" s="2">
        <v>27616</v>
      </c>
      <c r="C112" s="2">
        <v>31593</v>
      </c>
      <c r="D112">
        <f>DATEDIF(Membership[[#This Row],[Start_date]],Membership[[#This Row],[End_date]],"y")</f>
        <v>10</v>
      </c>
      <c r="E112" s="1">
        <f>DATEDIF(Membership[[#This Row],[Start_date]],Membership[[#This Row],[End_date]],"YM")</f>
        <v>10</v>
      </c>
      <c r="F112" s="1">
        <f>DATEDIF(Membership[[#This Row],[Start_date]],Membership[[#This Row],[End_date]],"MD")</f>
        <v>20</v>
      </c>
      <c r="G112" s="1" t="str">
        <f>CONCATENATE(Membership[[#This Row],[year]],"Years",Membership[[#This Row],[month]],"Months",Membership[[#This Row],[days]],"Days")</f>
        <v>10Years10Months20Days</v>
      </c>
    </row>
    <row r="113" spans="1:7" x14ac:dyDescent="0.25">
      <c r="A113" s="1">
        <v>973</v>
      </c>
      <c r="B113" s="2">
        <v>39784</v>
      </c>
      <c r="C113" s="2">
        <v>46105</v>
      </c>
      <c r="D113">
        <f>DATEDIF(Membership[[#This Row],[Start_date]],Membership[[#This Row],[End_date]],"y")</f>
        <v>17</v>
      </c>
      <c r="E113" s="1">
        <f>DATEDIF(Membership[[#This Row],[Start_date]],Membership[[#This Row],[End_date]],"YM")</f>
        <v>3</v>
      </c>
      <c r="F113" s="1">
        <f>DATEDIF(Membership[[#This Row],[Start_date]],Membership[[#This Row],[End_date]],"MD")</f>
        <v>22</v>
      </c>
      <c r="G113" s="1" t="str">
        <f>CONCATENATE(Membership[[#This Row],[year]],"Years",Membership[[#This Row],[month]],"Months",Membership[[#This Row],[days]],"Days")</f>
        <v>17Years3Months22Days</v>
      </c>
    </row>
    <row r="114" spans="1:7" x14ac:dyDescent="0.25">
      <c r="A114" s="1">
        <v>455</v>
      </c>
      <c r="B114" s="2">
        <v>27310</v>
      </c>
      <c r="C114" s="2">
        <v>32333</v>
      </c>
      <c r="D114">
        <f>DATEDIF(Membership[[#This Row],[Start_date]],Membership[[#This Row],[End_date]],"y")</f>
        <v>13</v>
      </c>
      <c r="E114" s="1">
        <f>DATEDIF(Membership[[#This Row],[Start_date]],Membership[[#This Row],[End_date]],"YM")</f>
        <v>9</v>
      </c>
      <c r="F114" s="1">
        <f>DATEDIF(Membership[[#This Row],[Start_date]],Membership[[#This Row],[End_date]],"MD")</f>
        <v>1</v>
      </c>
      <c r="G114" s="1" t="str">
        <f>CONCATENATE(Membership[[#This Row],[year]],"Years",Membership[[#This Row],[month]],"Months",Membership[[#This Row],[days]],"Days")</f>
        <v>13Years9Months1Days</v>
      </c>
    </row>
    <row r="115" spans="1:7" x14ac:dyDescent="0.25">
      <c r="A115" s="1">
        <v>247</v>
      </c>
      <c r="B115" s="2">
        <v>25935</v>
      </c>
      <c r="C115" s="2">
        <v>30207</v>
      </c>
      <c r="D115">
        <f>DATEDIF(Membership[[#This Row],[Start_date]],Membership[[#This Row],[End_date]],"y")</f>
        <v>11</v>
      </c>
      <c r="E115" s="1">
        <f>DATEDIF(Membership[[#This Row],[Start_date]],Membership[[#This Row],[End_date]],"YM")</f>
        <v>8</v>
      </c>
      <c r="F115" s="1">
        <f>DATEDIF(Membership[[#This Row],[Start_date]],Membership[[#This Row],[End_date]],"MD")</f>
        <v>11</v>
      </c>
      <c r="G115" s="1" t="str">
        <f>CONCATENATE(Membership[[#This Row],[year]],"Years",Membership[[#This Row],[month]],"Months",Membership[[#This Row],[days]],"Days")</f>
        <v>11Years8Months11Days</v>
      </c>
    </row>
    <row r="116" spans="1:7" x14ac:dyDescent="0.25">
      <c r="A116" s="1">
        <v>491</v>
      </c>
      <c r="B116" s="2">
        <v>39557</v>
      </c>
      <c r="C116" s="2">
        <v>44427</v>
      </c>
      <c r="D116">
        <f>DATEDIF(Membership[[#This Row],[Start_date]],Membership[[#This Row],[End_date]],"y")</f>
        <v>13</v>
      </c>
      <c r="E116" s="1">
        <f>DATEDIF(Membership[[#This Row],[Start_date]],Membership[[#This Row],[End_date]],"YM")</f>
        <v>4</v>
      </c>
      <c r="F116" s="1">
        <f>DATEDIF(Membership[[#This Row],[Start_date]],Membership[[#This Row],[End_date]],"MD")</f>
        <v>0</v>
      </c>
      <c r="G116" s="1" t="str">
        <f>CONCATENATE(Membership[[#This Row],[year]],"Years",Membership[[#This Row],[month]],"Months",Membership[[#This Row],[days]],"Days")</f>
        <v>13Years4Months0Days</v>
      </c>
    </row>
    <row r="117" spans="1:7" x14ac:dyDescent="0.25">
      <c r="A117" s="1">
        <v>826</v>
      </c>
      <c r="B117" s="2">
        <v>41487</v>
      </c>
      <c r="C117" s="2">
        <v>45451</v>
      </c>
      <c r="D117">
        <f>DATEDIF(Membership[[#This Row],[Start_date]],Membership[[#This Row],[End_date]],"y")</f>
        <v>10</v>
      </c>
      <c r="E117" s="1">
        <f>DATEDIF(Membership[[#This Row],[Start_date]],Membership[[#This Row],[End_date]],"YM")</f>
        <v>10</v>
      </c>
      <c r="F117" s="1">
        <f>DATEDIF(Membership[[#This Row],[Start_date]],Membership[[#This Row],[End_date]],"MD")</f>
        <v>7</v>
      </c>
      <c r="G117" s="1" t="str">
        <f>CONCATENATE(Membership[[#This Row],[year]],"Years",Membership[[#This Row],[month]],"Months",Membership[[#This Row],[days]],"Days")</f>
        <v>10Years10Months7Days</v>
      </c>
    </row>
    <row r="118" spans="1:7" x14ac:dyDescent="0.25">
      <c r="A118" s="1">
        <v>400</v>
      </c>
      <c r="B118" s="2">
        <v>38732</v>
      </c>
      <c r="C118" s="2">
        <v>43894</v>
      </c>
      <c r="D118">
        <f>DATEDIF(Membership[[#This Row],[Start_date]],Membership[[#This Row],[End_date]],"y")</f>
        <v>14</v>
      </c>
      <c r="E118" s="1">
        <f>DATEDIF(Membership[[#This Row],[Start_date]],Membership[[#This Row],[End_date]],"YM")</f>
        <v>1</v>
      </c>
      <c r="F118" s="1">
        <f>DATEDIF(Membership[[#This Row],[Start_date]],Membership[[#This Row],[End_date]],"MD")</f>
        <v>18</v>
      </c>
      <c r="G118" s="1" t="str">
        <f>CONCATENATE(Membership[[#This Row],[year]],"Years",Membership[[#This Row],[month]],"Months",Membership[[#This Row],[days]],"Days")</f>
        <v>14Years1Months18Days</v>
      </c>
    </row>
    <row r="119" spans="1:7" x14ac:dyDescent="0.25">
      <c r="A119" s="1">
        <v>271</v>
      </c>
      <c r="B119" s="2">
        <v>40353</v>
      </c>
      <c r="C119" s="2">
        <v>47425</v>
      </c>
      <c r="D119">
        <f>DATEDIF(Membership[[#This Row],[Start_date]],Membership[[#This Row],[End_date]],"y")</f>
        <v>19</v>
      </c>
      <c r="E119" s="1">
        <f>DATEDIF(Membership[[#This Row],[Start_date]],Membership[[#This Row],[End_date]],"YM")</f>
        <v>4</v>
      </c>
      <c r="F119" s="1">
        <f>DATEDIF(Membership[[#This Row],[Start_date]],Membership[[#This Row],[End_date]],"MD")</f>
        <v>10</v>
      </c>
      <c r="G119" s="1" t="str">
        <f>CONCATENATE(Membership[[#This Row],[year]],"Years",Membership[[#This Row],[month]],"Months",Membership[[#This Row],[days]],"Days")</f>
        <v>19Years4Months10Days</v>
      </c>
    </row>
    <row r="120" spans="1:7" x14ac:dyDescent="0.25">
      <c r="A120" s="1">
        <v>110</v>
      </c>
      <c r="B120" s="2">
        <v>41589</v>
      </c>
      <c r="C120" s="2">
        <v>44773</v>
      </c>
      <c r="D120">
        <f>DATEDIF(Membership[[#This Row],[Start_date]],Membership[[#This Row],[End_date]],"y")</f>
        <v>8</v>
      </c>
      <c r="E120" s="1">
        <f>DATEDIF(Membership[[#This Row],[Start_date]],Membership[[#This Row],[End_date]],"YM")</f>
        <v>8</v>
      </c>
      <c r="F120" s="1">
        <f>DATEDIF(Membership[[#This Row],[Start_date]],Membership[[#This Row],[End_date]],"MD")</f>
        <v>20</v>
      </c>
      <c r="G120" s="1" t="str">
        <f>CONCATENATE(Membership[[#This Row],[year]],"Years",Membership[[#This Row],[month]],"Months",Membership[[#This Row],[days]],"Days")</f>
        <v>8Years8Months20Days</v>
      </c>
    </row>
    <row r="121" spans="1:7" x14ac:dyDescent="0.25">
      <c r="A121" s="1">
        <v>277</v>
      </c>
      <c r="B121" s="2">
        <v>40312</v>
      </c>
      <c r="C121" s="2">
        <v>42939</v>
      </c>
      <c r="D121">
        <f>DATEDIF(Membership[[#This Row],[Start_date]],Membership[[#This Row],[End_date]],"y")</f>
        <v>7</v>
      </c>
      <c r="E121" s="1">
        <f>DATEDIF(Membership[[#This Row],[Start_date]],Membership[[#This Row],[End_date]],"YM")</f>
        <v>2</v>
      </c>
      <c r="F121" s="1">
        <f>DATEDIF(Membership[[#This Row],[Start_date]],Membership[[#This Row],[End_date]],"MD")</f>
        <v>9</v>
      </c>
      <c r="G121" s="1" t="str">
        <f>CONCATENATE(Membership[[#This Row],[year]],"Years",Membership[[#This Row],[month]],"Months",Membership[[#This Row],[days]],"Days")</f>
        <v>7Years2Months9Days</v>
      </c>
    </row>
    <row r="122" spans="1:7" x14ac:dyDescent="0.25">
      <c r="A122" s="1">
        <v>85</v>
      </c>
      <c r="B122" s="2">
        <v>36058</v>
      </c>
      <c r="C122" s="2">
        <v>43402</v>
      </c>
      <c r="D122">
        <f>DATEDIF(Membership[[#This Row],[Start_date]],Membership[[#This Row],[End_date]],"y")</f>
        <v>20</v>
      </c>
      <c r="E122" s="1">
        <f>DATEDIF(Membership[[#This Row],[Start_date]],Membership[[#This Row],[End_date]],"YM")</f>
        <v>1</v>
      </c>
      <c r="F122" s="1">
        <f>DATEDIF(Membership[[#This Row],[Start_date]],Membership[[#This Row],[End_date]],"MD")</f>
        <v>9</v>
      </c>
      <c r="G122" s="1" t="str">
        <f>CONCATENATE(Membership[[#This Row],[year]],"Years",Membership[[#This Row],[month]],"Months",Membership[[#This Row],[days]],"Days")</f>
        <v>20Years1Months9Days</v>
      </c>
    </row>
    <row r="123" spans="1:7" x14ac:dyDescent="0.25">
      <c r="A123" s="1">
        <v>863</v>
      </c>
      <c r="B123" s="2">
        <v>36850</v>
      </c>
      <c r="C123" s="2">
        <v>39795</v>
      </c>
      <c r="D123">
        <f>DATEDIF(Membership[[#This Row],[Start_date]],Membership[[#This Row],[End_date]],"y")</f>
        <v>8</v>
      </c>
      <c r="E123" s="1">
        <f>DATEDIF(Membership[[#This Row],[Start_date]],Membership[[#This Row],[End_date]],"YM")</f>
        <v>0</v>
      </c>
      <c r="F123" s="1">
        <f>DATEDIF(Membership[[#This Row],[Start_date]],Membership[[#This Row],[End_date]],"MD")</f>
        <v>23</v>
      </c>
      <c r="G123" s="1" t="str">
        <f>CONCATENATE(Membership[[#This Row],[year]],"Years",Membership[[#This Row],[month]],"Months",Membership[[#This Row],[days]],"Days")</f>
        <v>8Years0Months23Days</v>
      </c>
    </row>
    <row r="124" spans="1:7" x14ac:dyDescent="0.25">
      <c r="A124" s="1">
        <v>731</v>
      </c>
      <c r="B124" s="2">
        <v>29331</v>
      </c>
      <c r="C124" s="2">
        <v>31520</v>
      </c>
      <c r="D124">
        <f>DATEDIF(Membership[[#This Row],[Start_date]],Membership[[#This Row],[End_date]],"y")</f>
        <v>5</v>
      </c>
      <c r="E124" s="1">
        <f>DATEDIF(Membership[[#This Row],[Start_date]],Membership[[#This Row],[End_date]],"YM")</f>
        <v>11</v>
      </c>
      <c r="F124" s="1">
        <f>DATEDIF(Membership[[#This Row],[Start_date]],Membership[[#This Row],[End_date]],"MD")</f>
        <v>29</v>
      </c>
      <c r="G124" s="1" t="str">
        <f>CONCATENATE(Membership[[#This Row],[year]],"Years",Membership[[#This Row],[month]],"Months",Membership[[#This Row],[days]],"Days")</f>
        <v>5Years11Months29Days</v>
      </c>
    </row>
    <row r="125" spans="1:7" x14ac:dyDescent="0.25">
      <c r="A125" s="1">
        <v>638</v>
      </c>
      <c r="B125" s="2">
        <v>42876</v>
      </c>
      <c r="C125" s="2">
        <v>45275</v>
      </c>
      <c r="D125">
        <f>DATEDIF(Membership[[#This Row],[Start_date]],Membership[[#This Row],[End_date]],"y")</f>
        <v>6</v>
      </c>
      <c r="E125" s="1">
        <f>DATEDIF(Membership[[#This Row],[Start_date]],Membership[[#This Row],[End_date]],"YM")</f>
        <v>6</v>
      </c>
      <c r="F125" s="1">
        <f>DATEDIF(Membership[[#This Row],[Start_date]],Membership[[#This Row],[End_date]],"MD")</f>
        <v>24</v>
      </c>
      <c r="G125" s="1" t="str">
        <f>CONCATENATE(Membership[[#This Row],[year]],"Years",Membership[[#This Row],[month]],"Months",Membership[[#This Row],[days]],"Days")</f>
        <v>6Years6Months24Days</v>
      </c>
    </row>
    <row r="126" spans="1:7" x14ac:dyDescent="0.25">
      <c r="A126" s="1">
        <v>275</v>
      </c>
      <c r="B126" s="2">
        <v>34426</v>
      </c>
      <c r="C126" s="2">
        <v>38002</v>
      </c>
      <c r="D126">
        <f>DATEDIF(Membership[[#This Row],[Start_date]],Membership[[#This Row],[End_date]],"y")</f>
        <v>9</v>
      </c>
      <c r="E126" s="1">
        <f>DATEDIF(Membership[[#This Row],[Start_date]],Membership[[#This Row],[End_date]],"YM")</f>
        <v>9</v>
      </c>
      <c r="F126" s="1">
        <f>DATEDIF(Membership[[#This Row],[Start_date]],Membership[[#This Row],[End_date]],"MD")</f>
        <v>14</v>
      </c>
      <c r="G126" s="1" t="str">
        <f>CONCATENATE(Membership[[#This Row],[year]],"Years",Membership[[#This Row],[month]],"Months",Membership[[#This Row],[days]],"Days")</f>
        <v>9Years9Months14Days</v>
      </c>
    </row>
    <row r="127" spans="1:7" x14ac:dyDescent="0.25">
      <c r="A127" s="1">
        <v>278</v>
      </c>
      <c r="B127" s="2">
        <v>28397</v>
      </c>
      <c r="C127" s="2">
        <v>31787</v>
      </c>
      <c r="D127">
        <f>DATEDIF(Membership[[#This Row],[Start_date]],Membership[[#This Row],[End_date]],"y")</f>
        <v>9</v>
      </c>
      <c r="E127" s="1">
        <f>DATEDIF(Membership[[#This Row],[Start_date]],Membership[[#This Row],[End_date]],"YM")</f>
        <v>3</v>
      </c>
      <c r="F127" s="1">
        <f>DATEDIF(Membership[[#This Row],[Start_date]],Membership[[#This Row],[End_date]],"MD")</f>
        <v>12</v>
      </c>
      <c r="G127" s="1" t="str">
        <f>CONCATENATE(Membership[[#This Row],[year]],"Years",Membership[[#This Row],[month]],"Months",Membership[[#This Row],[days]],"Days")</f>
        <v>9Years3Months12Days</v>
      </c>
    </row>
    <row r="128" spans="1:7" x14ac:dyDescent="0.25">
      <c r="A128" s="1">
        <v>948</v>
      </c>
      <c r="B128" s="2">
        <v>40565</v>
      </c>
      <c r="C128" s="2">
        <v>42654</v>
      </c>
      <c r="D128">
        <f>DATEDIF(Membership[[#This Row],[Start_date]],Membership[[#This Row],[End_date]],"y")</f>
        <v>5</v>
      </c>
      <c r="E128" s="1">
        <f>DATEDIF(Membership[[#This Row],[Start_date]],Membership[[#This Row],[End_date]],"YM")</f>
        <v>8</v>
      </c>
      <c r="F128" s="1">
        <f>DATEDIF(Membership[[#This Row],[Start_date]],Membership[[#This Row],[End_date]],"MD")</f>
        <v>19</v>
      </c>
      <c r="G128" s="1" t="str">
        <f>CONCATENATE(Membership[[#This Row],[year]],"Years",Membership[[#This Row],[month]],"Months",Membership[[#This Row],[days]],"Days")</f>
        <v>5Years8Months19Days</v>
      </c>
    </row>
    <row r="129" spans="1:7" x14ac:dyDescent="0.25">
      <c r="A129" s="1">
        <v>912</v>
      </c>
      <c r="B129" s="2">
        <v>28370</v>
      </c>
      <c r="C129" s="2">
        <v>28932</v>
      </c>
      <c r="D129">
        <f>DATEDIF(Membership[[#This Row],[Start_date]],Membership[[#This Row],[End_date]],"y")</f>
        <v>1</v>
      </c>
      <c r="E129" s="1">
        <f>DATEDIF(Membership[[#This Row],[Start_date]],Membership[[#This Row],[End_date]],"YM")</f>
        <v>6</v>
      </c>
      <c r="F129" s="1">
        <f>DATEDIF(Membership[[#This Row],[Start_date]],Membership[[#This Row],[End_date]],"MD")</f>
        <v>16</v>
      </c>
      <c r="G129" s="1" t="str">
        <f>CONCATENATE(Membership[[#This Row],[year]],"Years",Membership[[#This Row],[month]],"Months",Membership[[#This Row],[days]],"Days")</f>
        <v>1Years6Months16Days</v>
      </c>
    </row>
    <row r="130" spans="1:7" x14ac:dyDescent="0.25">
      <c r="A130" s="1">
        <v>426</v>
      </c>
      <c r="B130" s="2">
        <v>39390</v>
      </c>
      <c r="C130" s="2">
        <v>45663</v>
      </c>
      <c r="D130">
        <f>DATEDIF(Membership[[#This Row],[Start_date]],Membership[[#This Row],[End_date]],"y")</f>
        <v>17</v>
      </c>
      <c r="E130" s="1">
        <f>DATEDIF(Membership[[#This Row],[Start_date]],Membership[[#This Row],[End_date]],"YM")</f>
        <v>2</v>
      </c>
      <c r="F130" s="1">
        <f>DATEDIF(Membership[[#This Row],[Start_date]],Membership[[#This Row],[End_date]],"MD")</f>
        <v>2</v>
      </c>
      <c r="G130" s="1" t="str">
        <f>CONCATENATE(Membership[[#This Row],[year]],"Years",Membership[[#This Row],[month]],"Months",Membership[[#This Row],[days]],"Days")</f>
        <v>17Years2Months2Days</v>
      </c>
    </row>
    <row r="131" spans="1:7" x14ac:dyDescent="0.25">
      <c r="A131" s="1">
        <v>735</v>
      </c>
      <c r="B131" s="2">
        <v>32245</v>
      </c>
      <c r="C131" s="2">
        <v>37459</v>
      </c>
      <c r="D131">
        <f>DATEDIF(Membership[[#This Row],[Start_date]],Membership[[#This Row],[End_date]],"y")</f>
        <v>14</v>
      </c>
      <c r="E131" s="1">
        <f>DATEDIF(Membership[[#This Row],[Start_date]],Membership[[#This Row],[End_date]],"YM")</f>
        <v>3</v>
      </c>
      <c r="F131" s="1">
        <f>DATEDIF(Membership[[#This Row],[Start_date]],Membership[[#This Row],[End_date]],"MD")</f>
        <v>10</v>
      </c>
      <c r="G131" s="1" t="str">
        <f>CONCATENATE(Membership[[#This Row],[year]],"Years",Membership[[#This Row],[month]],"Months",Membership[[#This Row],[days]],"Days")</f>
        <v>14Years3Months10Days</v>
      </c>
    </row>
    <row r="132" spans="1:7" x14ac:dyDescent="0.25">
      <c r="A132" s="1">
        <v>666</v>
      </c>
      <c r="B132" s="2">
        <v>32166</v>
      </c>
      <c r="C132" s="2">
        <v>39254</v>
      </c>
      <c r="D132">
        <f>DATEDIF(Membership[[#This Row],[Start_date]],Membership[[#This Row],[End_date]],"y")</f>
        <v>19</v>
      </c>
      <c r="E132" s="1">
        <f>DATEDIF(Membership[[#This Row],[Start_date]],Membership[[#This Row],[End_date]],"YM")</f>
        <v>4</v>
      </c>
      <c r="F132" s="1">
        <f>DATEDIF(Membership[[#This Row],[Start_date]],Membership[[#This Row],[End_date]],"MD")</f>
        <v>28</v>
      </c>
      <c r="G132" s="1" t="str">
        <f>CONCATENATE(Membership[[#This Row],[year]],"Years",Membership[[#This Row],[month]],"Months",Membership[[#This Row],[days]],"Days")</f>
        <v>19Years4Months28Days</v>
      </c>
    </row>
    <row r="133" spans="1:7" x14ac:dyDescent="0.25">
      <c r="A133" s="1">
        <v>888</v>
      </c>
      <c r="B133" s="2">
        <v>39669</v>
      </c>
      <c r="C133" s="2">
        <v>40341</v>
      </c>
      <c r="D133">
        <f>DATEDIF(Membership[[#This Row],[Start_date]],Membership[[#This Row],[End_date]],"y")</f>
        <v>1</v>
      </c>
      <c r="E133" s="1">
        <f>DATEDIF(Membership[[#This Row],[Start_date]],Membership[[#This Row],[End_date]],"YM")</f>
        <v>10</v>
      </c>
      <c r="F133" s="1">
        <f>DATEDIF(Membership[[#This Row],[Start_date]],Membership[[#This Row],[End_date]],"MD")</f>
        <v>3</v>
      </c>
      <c r="G133" s="1" t="str">
        <f>CONCATENATE(Membership[[#This Row],[year]],"Years",Membership[[#This Row],[month]],"Months",Membership[[#This Row],[days]],"Days")</f>
        <v>1Years10Months3Days</v>
      </c>
    </row>
    <row r="134" spans="1:7" x14ac:dyDescent="0.25">
      <c r="A134" s="1">
        <v>310</v>
      </c>
      <c r="B134" s="2">
        <v>26413</v>
      </c>
      <c r="C134" s="2">
        <v>30022</v>
      </c>
      <c r="D134">
        <f>DATEDIF(Membership[[#This Row],[Start_date]],Membership[[#This Row],[End_date]],"y")</f>
        <v>9</v>
      </c>
      <c r="E134" s="1">
        <f>DATEDIF(Membership[[#This Row],[Start_date]],Membership[[#This Row],[End_date]],"YM")</f>
        <v>10</v>
      </c>
      <c r="F134" s="1">
        <f>DATEDIF(Membership[[#This Row],[Start_date]],Membership[[#This Row],[End_date]],"MD")</f>
        <v>16</v>
      </c>
      <c r="G134" s="1" t="str">
        <f>CONCATENATE(Membership[[#This Row],[year]],"Years",Membership[[#This Row],[month]],"Months",Membership[[#This Row],[days]],"Days")</f>
        <v>9Years10Months16Days</v>
      </c>
    </row>
    <row r="135" spans="1:7" x14ac:dyDescent="0.25">
      <c r="A135" s="1">
        <v>43</v>
      </c>
      <c r="B135" s="2">
        <v>30200</v>
      </c>
      <c r="C135" s="2">
        <v>34861</v>
      </c>
      <c r="D135">
        <f>DATEDIF(Membership[[#This Row],[Start_date]],Membership[[#This Row],[End_date]],"y")</f>
        <v>12</v>
      </c>
      <c r="E135" s="1">
        <f>DATEDIF(Membership[[#This Row],[Start_date]],Membership[[#This Row],[End_date]],"YM")</f>
        <v>9</v>
      </c>
      <c r="F135" s="1">
        <f>DATEDIF(Membership[[#This Row],[Start_date]],Membership[[#This Row],[End_date]],"MD")</f>
        <v>5</v>
      </c>
      <c r="G135" s="1" t="str">
        <f>CONCATENATE(Membership[[#This Row],[year]],"Years",Membership[[#This Row],[month]],"Months",Membership[[#This Row],[days]],"Days")</f>
        <v>12Years9Months5Days</v>
      </c>
    </row>
    <row r="136" spans="1:7" x14ac:dyDescent="0.25">
      <c r="A136" s="1">
        <v>722</v>
      </c>
      <c r="B136" s="2">
        <v>30033</v>
      </c>
      <c r="C136" s="2">
        <v>35533</v>
      </c>
      <c r="D136">
        <f>DATEDIF(Membership[[#This Row],[Start_date]],Membership[[#This Row],[End_date]],"y")</f>
        <v>15</v>
      </c>
      <c r="E136" s="1">
        <f>DATEDIF(Membership[[#This Row],[Start_date]],Membership[[#This Row],[End_date]],"YM")</f>
        <v>0</v>
      </c>
      <c r="F136" s="1">
        <f>DATEDIF(Membership[[#This Row],[Start_date]],Membership[[#This Row],[End_date]],"MD")</f>
        <v>21</v>
      </c>
      <c r="G136" s="1" t="str">
        <f>CONCATENATE(Membership[[#This Row],[year]],"Years",Membership[[#This Row],[month]],"Months",Membership[[#This Row],[days]],"Days")</f>
        <v>15Years0Months21Days</v>
      </c>
    </row>
    <row r="137" spans="1:7" x14ac:dyDescent="0.25">
      <c r="A137" s="1">
        <v>233</v>
      </c>
      <c r="B137" s="2">
        <v>36315</v>
      </c>
      <c r="C137" s="2">
        <v>42362</v>
      </c>
      <c r="D137">
        <f>DATEDIF(Membership[[#This Row],[Start_date]],Membership[[#This Row],[End_date]],"y")</f>
        <v>16</v>
      </c>
      <c r="E137" s="1">
        <f>DATEDIF(Membership[[#This Row],[Start_date]],Membership[[#This Row],[End_date]],"YM")</f>
        <v>6</v>
      </c>
      <c r="F137" s="1">
        <f>DATEDIF(Membership[[#This Row],[Start_date]],Membership[[#This Row],[End_date]],"MD")</f>
        <v>20</v>
      </c>
      <c r="G137" s="1" t="str">
        <f>CONCATENATE(Membership[[#This Row],[year]],"Years",Membership[[#This Row],[month]],"Months",Membership[[#This Row],[days]],"Days")</f>
        <v>16Years6Months20Days</v>
      </c>
    </row>
    <row r="138" spans="1:7" x14ac:dyDescent="0.25">
      <c r="A138" s="1">
        <v>392</v>
      </c>
      <c r="B138" s="2">
        <v>28109</v>
      </c>
      <c r="C138" s="2">
        <v>28839</v>
      </c>
      <c r="D138">
        <f>DATEDIF(Membership[[#This Row],[Start_date]],Membership[[#This Row],[End_date]],"y")</f>
        <v>2</v>
      </c>
      <c r="E138" s="1">
        <f>DATEDIF(Membership[[#This Row],[Start_date]],Membership[[#This Row],[End_date]],"YM")</f>
        <v>0</v>
      </c>
      <c r="F138" s="1">
        <f>DATEDIF(Membership[[#This Row],[Start_date]],Membership[[#This Row],[End_date]],"MD")</f>
        <v>0</v>
      </c>
      <c r="G138" s="1" t="str">
        <f>CONCATENATE(Membership[[#This Row],[year]],"Years",Membership[[#This Row],[month]],"Months",Membership[[#This Row],[days]],"Days")</f>
        <v>2Years0Months0Days</v>
      </c>
    </row>
    <row r="139" spans="1:7" x14ac:dyDescent="0.25">
      <c r="A139" s="1">
        <v>527</v>
      </c>
      <c r="B139" s="2">
        <v>26995</v>
      </c>
      <c r="C139" s="2">
        <v>29875</v>
      </c>
      <c r="D139">
        <f>DATEDIF(Membership[[#This Row],[Start_date]],Membership[[#This Row],[End_date]],"y")</f>
        <v>7</v>
      </c>
      <c r="E139" s="1">
        <f>DATEDIF(Membership[[#This Row],[Start_date]],Membership[[#This Row],[End_date]],"YM")</f>
        <v>10</v>
      </c>
      <c r="F139" s="1">
        <f>DATEDIF(Membership[[#This Row],[Start_date]],Membership[[#This Row],[End_date]],"MD")</f>
        <v>19</v>
      </c>
      <c r="G139" s="1" t="str">
        <f>CONCATENATE(Membership[[#This Row],[year]],"Years",Membership[[#This Row],[month]],"Months",Membership[[#This Row],[days]],"Days")</f>
        <v>7Years10Months19Days</v>
      </c>
    </row>
    <row r="140" spans="1:7" x14ac:dyDescent="0.25">
      <c r="A140" s="1">
        <v>767</v>
      </c>
      <c r="B140" s="2">
        <v>26914</v>
      </c>
      <c r="C140" s="2">
        <v>28047</v>
      </c>
      <c r="D140">
        <f>DATEDIF(Membership[[#This Row],[Start_date]],Membership[[#This Row],[End_date]],"y")</f>
        <v>3</v>
      </c>
      <c r="E140" s="1">
        <f>DATEDIF(Membership[[#This Row],[Start_date]],Membership[[#This Row],[End_date]],"YM")</f>
        <v>1</v>
      </c>
      <c r="F140" s="1">
        <f>DATEDIF(Membership[[#This Row],[Start_date]],Membership[[#This Row],[End_date]],"MD")</f>
        <v>7</v>
      </c>
      <c r="G140" s="1" t="str">
        <f>CONCATENATE(Membership[[#This Row],[year]],"Years",Membership[[#This Row],[month]],"Months",Membership[[#This Row],[days]],"Days")</f>
        <v>3Years1Months7Days</v>
      </c>
    </row>
    <row r="141" spans="1:7" x14ac:dyDescent="0.25">
      <c r="A141" s="1">
        <v>650</v>
      </c>
      <c r="B141" s="2">
        <v>30958</v>
      </c>
      <c r="C141" s="2">
        <v>33313</v>
      </c>
      <c r="D141">
        <f>DATEDIF(Membership[[#This Row],[Start_date]],Membership[[#This Row],[End_date]],"y")</f>
        <v>6</v>
      </c>
      <c r="E141" s="1">
        <f>DATEDIF(Membership[[#This Row],[Start_date]],Membership[[#This Row],[End_date]],"YM")</f>
        <v>5</v>
      </c>
      <c r="F141" s="1">
        <f>DATEDIF(Membership[[#This Row],[Start_date]],Membership[[#This Row],[End_date]],"MD")</f>
        <v>13</v>
      </c>
      <c r="G141" s="1" t="str">
        <f>CONCATENATE(Membership[[#This Row],[year]],"Years",Membership[[#This Row],[month]],"Months",Membership[[#This Row],[days]],"Days")</f>
        <v>6Years5Months13Days</v>
      </c>
    </row>
    <row r="142" spans="1:7" x14ac:dyDescent="0.25">
      <c r="A142" s="1">
        <v>908</v>
      </c>
      <c r="B142" s="2">
        <v>38732</v>
      </c>
      <c r="C142" s="2">
        <v>45501</v>
      </c>
      <c r="D142">
        <f>DATEDIF(Membership[[#This Row],[Start_date]],Membership[[#This Row],[End_date]],"y")</f>
        <v>18</v>
      </c>
      <c r="E142" s="1">
        <f>DATEDIF(Membership[[#This Row],[Start_date]],Membership[[#This Row],[End_date]],"YM")</f>
        <v>6</v>
      </c>
      <c r="F142" s="1">
        <f>DATEDIF(Membership[[#This Row],[Start_date]],Membership[[#This Row],[End_date]],"MD")</f>
        <v>13</v>
      </c>
      <c r="G142" s="1" t="str">
        <f>CONCATENATE(Membership[[#This Row],[year]],"Years",Membership[[#This Row],[month]],"Months",Membership[[#This Row],[days]],"Days")</f>
        <v>18Years6Months13Days</v>
      </c>
    </row>
    <row r="143" spans="1:7" x14ac:dyDescent="0.25">
      <c r="A143" s="1">
        <v>955</v>
      </c>
      <c r="B143" s="2">
        <v>28397</v>
      </c>
      <c r="C143" s="2">
        <v>33803</v>
      </c>
      <c r="D143">
        <f>DATEDIF(Membership[[#This Row],[Start_date]],Membership[[#This Row],[End_date]],"y")</f>
        <v>14</v>
      </c>
      <c r="E143" s="1">
        <f>DATEDIF(Membership[[#This Row],[Start_date]],Membership[[#This Row],[End_date]],"YM")</f>
        <v>9</v>
      </c>
      <c r="F143" s="1">
        <f>DATEDIF(Membership[[#This Row],[Start_date]],Membership[[#This Row],[End_date]],"MD")</f>
        <v>19</v>
      </c>
      <c r="G143" s="1" t="str">
        <f>CONCATENATE(Membership[[#This Row],[year]],"Years",Membership[[#This Row],[month]],"Months",Membership[[#This Row],[days]],"Days")</f>
        <v>14Years9Months19Days</v>
      </c>
    </row>
    <row r="144" spans="1:7" x14ac:dyDescent="0.25">
      <c r="A144" s="1">
        <v>106</v>
      </c>
      <c r="B144" s="2">
        <v>38948</v>
      </c>
      <c r="C144" s="2">
        <v>41281</v>
      </c>
      <c r="D144">
        <f>DATEDIF(Membership[[#This Row],[Start_date]],Membership[[#This Row],[End_date]],"y")</f>
        <v>6</v>
      </c>
      <c r="E144" s="1">
        <f>DATEDIF(Membership[[#This Row],[Start_date]],Membership[[#This Row],[End_date]],"YM")</f>
        <v>4</v>
      </c>
      <c r="F144" s="1">
        <f>DATEDIF(Membership[[#This Row],[Start_date]],Membership[[#This Row],[End_date]],"MD")</f>
        <v>19</v>
      </c>
      <c r="G144" s="1" t="str">
        <f>CONCATENATE(Membership[[#This Row],[year]],"Years",Membership[[#This Row],[month]],"Months",Membership[[#This Row],[days]],"Days")</f>
        <v>6Years4Months19Days</v>
      </c>
    </row>
    <row r="145" spans="1:7" x14ac:dyDescent="0.25">
      <c r="A145" s="1">
        <v>410</v>
      </c>
      <c r="B145" s="2">
        <v>41343</v>
      </c>
      <c r="C145" s="2">
        <v>48407</v>
      </c>
      <c r="D145">
        <f>DATEDIF(Membership[[#This Row],[Start_date]],Membership[[#This Row],[End_date]],"y")</f>
        <v>19</v>
      </c>
      <c r="E145" s="1">
        <f>DATEDIF(Membership[[#This Row],[Start_date]],Membership[[#This Row],[End_date]],"YM")</f>
        <v>4</v>
      </c>
      <c r="F145" s="1">
        <f>DATEDIF(Membership[[#This Row],[Start_date]],Membership[[#This Row],[End_date]],"MD")</f>
        <v>2</v>
      </c>
      <c r="G145" s="1" t="str">
        <f>CONCATENATE(Membership[[#This Row],[year]],"Years",Membership[[#This Row],[month]],"Months",Membership[[#This Row],[days]],"Days")</f>
        <v>19Years4Months2Days</v>
      </c>
    </row>
    <row r="146" spans="1:7" x14ac:dyDescent="0.25">
      <c r="A146" s="1">
        <v>311</v>
      </c>
      <c r="B146" s="2">
        <v>38436</v>
      </c>
      <c r="C146" s="2">
        <v>43732</v>
      </c>
      <c r="D146">
        <f>DATEDIF(Membership[[#This Row],[Start_date]],Membership[[#This Row],[End_date]],"y")</f>
        <v>14</v>
      </c>
      <c r="E146" s="1">
        <f>DATEDIF(Membership[[#This Row],[Start_date]],Membership[[#This Row],[End_date]],"YM")</f>
        <v>5</v>
      </c>
      <c r="F146" s="1">
        <f>DATEDIF(Membership[[#This Row],[Start_date]],Membership[[#This Row],[End_date]],"MD")</f>
        <v>30</v>
      </c>
      <c r="G146" s="1" t="str">
        <f>CONCATENATE(Membership[[#This Row],[year]],"Years",Membership[[#This Row],[month]],"Months",Membership[[#This Row],[days]],"Days")</f>
        <v>14Years5Months30Days</v>
      </c>
    </row>
    <row r="147" spans="1:7" x14ac:dyDescent="0.25">
      <c r="A147" s="1">
        <v>830</v>
      </c>
      <c r="B147" s="2">
        <v>40353</v>
      </c>
      <c r="C147" s="2">
        <v>46345</v>
      </c>
      <c r="D147">
        <f>DATEDIF(Membership[[#This Row],[Start_date]],Membership[[#This Row],[End_date]],"y")</f>
        <v>16</v>
      </c>
      <c r="E147" s="1">
        <f>DATEDIF(Membership[[#This Row],[Start_date]],Membership[[#This Row],[End_date]],"YM")</f>
        <v>4</v>
      </c>
      <c r="F147" s="1">
        <f>DATEDIF(Membership[[#This Row],[Start_date]],Membership[[#This Row],[End_date]],"MD")</f>
        <v>26</v>
      </c>
      <c r="G147" s="1" t="str">
        <f>CONCATENATE(Membership[[#This Row],[year]],"Years",Membership[[#This Row],[month]],"Months",Membership[[#This Row],[days]],"Days")</f>
        <v>16Years4Months26Days</v>
      </c>
    </row>
    <row r="148" spans="1:7" x14ac:dyDescent="0.25">
      <c r="A148" s="1">
        <v>805</v>
      </c>
      <c r="B148" s="2">
        <v>30618</v>
      </c>
      <c r="C148" s="2">
        <v>32019</v>
      </c>
      <c r="D148">
        <f>DATEDIF(Membership[[#This Row],[Start_date]],Membership[[#This Row],[End_date]],"y")</f>
        <v>3</v>
      </c>
      <c r="E148" s="1">
        <f>DATEDIF(Membership[[#This Row],[Start_date]],Membership[[#This Row],[End_date]],"YM")</f>
        <v>10</v>
      </c>
      <c r="F148" s="1">
        <f>DATEDIF(Membership[[#This Row],[Start_date]],Membership[[#This Row],[End_date]],"MD")</f>
        <v>1</v>
      </c>
      <c r="G148" s="1" t="str">
        <f>CONCATENATE(Membership[[#This Row],[year]],"Years",Membership[[#This Row],[month]],"Months",Membership[[#This Row],[days]],"Days")</f>
        <v>3Years10Months1Days</v>
      </c>
    </row>
    <row r="149" spans="1:7" x14ac:dyDescent="0.25">
      <c r="A149" s="1">
        <v>351</v>
      </c>
      <c r="B149" s="2">
        <v>41589</v>
      </c>
      <c r="C149" s="2">
        <v>46347</v>
      </c>
      <c r="D149">
        <f>DATEDIF(Membership[[#This Row],[Start_date]],Membership[[#This Row],[End_date]],"y")</f>
        <v>13</v>
      </c>
      <c r="E149" s="1">
        <f>DATEDIF(Membership[[#This Row],[Start_date]],Membership[[#This Row],[End_date]],"YM")</f>
        <v>0</v>
      </c>
      <c r="F149" s="1">
        <f>DATEDIF(Membership[[#This Row],[Start_date]],Membership[[#This Row],[End_date]],"MD")</f>
        <v>10</v>
      </c>
      <c r="G149" s="1" t="str">
        <f>CONCATENATE(Membership[[#This Row],[year]],"Years",Membership[[#This Row],[month]],"Months",Membership[[#This Row],[days]],"Days")</f>
        <v>13Years0Months10Days</v>
      </c>
    </row>
    <row r="150" spans="1:7" x14ac:dyDescent="0.25">
      <c r="A150" s="1">
        <v>529</v>
      </c>
      <c r="B150" s="2">
        <v>27557</v>
      </c>
      <c r="C150" s="2">
        <v>30326</v>
      </c>
      <c r="D150">
        <f>DATEDIF(Membership[[#This Row],[Start_date]],Membership[[#This Row],[End_date]],"y")</f>
        <v>7</v>
      </c>
      <c r="E150" s="1">
        <f>DATEDIF(Membership[[#This Row],[Start_date]],Membership[[#This Row],[End_date]],"YM")</f>
        <v>6</v>
      </c>
      <c r="F150" s="1">
        <f>DATEDIF(Membership[[#This Row],[Start_date]],Membership[[#This Row],[End_date]],"MD")</f>
        <v>29</v>
      </c>
      <c r="G150" s="1" t="str">
        <f>CONCATENATE(Membership[[#This Row],[year]],"Years",Membership[[#This Row],[month]],"Months",Membership[[#This Row],[days]],"Days")</f>
        <v>7Years6Months29Days</v>
      </c>
    </row>
    <row r="151" spans="1:7" x14ac:dyDescent="0.25">
      <c r="A151" s="1">
        <v>52</v>
      </c>
      <c r="B151" s="2">
        <v>37574</v>
      </c>
      <c r="C151" s="2">
        <v>44918</v>
      </c>
      <c r="D151">
        <f>DATEDIF(Membership[[#This Row],[Start_date]],Membership[[#This Row],[End_date]],"y")</f>
        <v>20</v>
      </c>
      <c r="E151" s="1">
        <f>DATEDIF(Membership[[#This Row],[Start_date]],Membership[[#This Row],[End_date]],"YM")</f>
        <v>1</v>
      </c>
      <c r="F151" s="1">
        <f>DATEDIF(Membership[[#This Row],[Start_date]],Membership[[#This Row],[End_date]],"MD")</f>
        <v>9</v>
      </c>
      <c r="G151" s="1" t="str">
        <f>CONCATENATE(Membership[[#This Row],[year]],"Years",Membership[[#This Row],[month]],"Months",Membership[[#This Row],[days]],"Days")</f>
        <v>20Years1Months9Days</v>
      </c>
    </row>
    <row r="152" spans="1:7" x14ac:dyDescent="0.25">
      <c r="A152" s="1">
        <v>30</v>
      </c>
      <c r="B152" s="2">
        <v>42701</v>
      </c>
      <c r="C152" s="2">
        <v>47289</v>
      </c>
      <c r="D152">
        <f>DATEDIF(Membership[[#This Row],[Start_date]],Membership[[#This Row],[End_date]],"y")</f>
        <v>12</v>
      </c>
      <c r="E152" s="1">
        <f>DATEDIF(Membership[[#This Row],[Start_date]],Membership[[#This Row],[End_date]],"YM")</f>
        <v>6</v>
      </c>
      <c r="F152" s="1">
        <f>DATEDIF(Membership[[#This Row],[Start_date]],Membership[[#This Row],[End_date]],"MD")</f>
        <v>24</v>
      </c>
      <c r="G152" s="1" t="str">
        <f>CONCATENATE(Membership[[#This Row],[year]],"Years",Membership[[#This Row],[month]],"Months",Membership[[#This Row],[days]],"Days")</f>
        <v>12Years6Months24Days</v>
      </c>
    </row>
    <row r="153" spans="1:7" x14ac:dyDescent="0.25">
      <c r="A153" s="1">
        <v>421</v>
      </c>
      <c r="B153" s="2">
        <v>37431</v>
      </c>
      <c r="C153" s="2">
        <v>41643</v>
      </c>
      <c r="D153">
        <f>DATEDIF(Membership[[#This Row],[Start_date]],Membership[[#This Row],[End_date]],"y")</f>
        <v>11</v>
      </c>
      <c r="E153" s="1">
        <f>DATEDIF(Membership[[#This Row],[Start_date]],Membership[[#This Row],[End_date]],"YM")</f>
        <v>6</v>
      </c>
      <c r="F153" s="1">
        <f>DATEDIF(Membership[[#This Row],[Start_date]],Membership[[#This Row],[End_date]],"MD")</f>
        <v>11</v>
      </c>
      <c r="G153" s="1" t="str">
        <f>CONCATENATE(Membership[[#This Row],[year]],"Years",Membership[[#This Row],[month]],"Months",Membership[[#This Row],[days]],"Days")</f>
        <v>11Years6Months11Days</v>
      </c>
    </row>
    <row r="154" spans="1:7" x14ac:dyDescent="0.25">
      <c r="A154" s="1">
        <v>696</v>
      </c>
      <c r="B154" s="2">
        <v>35026</v>
      </c>
      <c r="C154" s="2">
        <v>36681</v>
      </c>
      <c r="D154">
        <f>DATEDIF(Membership[[#This Row],[Start_date]],Membership[[#This Row],[End_date]],"y")</f>
        <v>4</v>
      </c>
      <c r="E154" s="1">
        <f>DATEDIF(Membership[[#This Row],[Start_date]],Membership[[#This Row],[End_date]],"YM")</f>
        <v>6</v>
      </c>
      <c r="F154" s="1">
        <f>DATEDIF(Membership[[#This Row],[Start_date]],Membership[[#This Row],[End_date]],"MD")</f>
        <v>12</v>
      </c>
      <c r="G154" s="1" t="str">
        <f>CONCATENATE(Membership[[#This Row],[year]],"Years",Membership[[#This Row],[month]],"Months",Membership[[#This Row],[days]],"Days")</f>
        <v>4Years6Months12Days</v>
      </c>
    </row>
    <row r="155" spans="1:7" x14ac:dyDescent="0.25">
      <c r="A155" s="1">
        <v>788</v>
      </c>
      <c r="B155" s="2">
        <v>40677</v>
      </c>
      <c r="C155" s="2">
        <v>41528</v>
      </c>
      <c r="D155">
        <f>DATEDIF(Membership[[#This Row],[Start_date]],Membership[[#This Row],[End_date]],"y")</f>
        <v>2</v>
      </c>
      <c r="E155" s="1">
        <f>DATEDIF(Membership[[#This Row],[Start_date]],Membership[[#This Row],[End_date]],"YM")</f>
        <v>3</v>
      </c>
      <c r="F155" s="1">
        <f>DATEDIF(Membership[[#This Row],[Start_date]],Membership[[#This Row],[End_date]],"MD")</f>
        <v>28</v>
      </c>
      <c r="G155" s="1" t="str">
        <f>CONCATENATE(Membership[[#This Row],[year]],"Years",Membership[[#This Row],[month]],"Months",Membership[[#This Row],[days]],"Days")</f>
        <v>2Years3Months28Days</v>
      </c>
    </row>
    <row r="156" spans="1:7" x14ac:dyDescent="0.25">
      <c r="A156" s="1">
        <v>590</v>
      </c>
      <c r="B156" s="2">
        <v>37462</v>
      </c>
      <c r="C156" s="2">
        <v>40524</v>
      </c>
      <c r="D156">
        <f>DATEDIF(Membership[[#This Row],[Start_date]],Membership[[#This Row],[End_date]],"y")</f>
        <v>8</v>
      </c>
      <c r="E156" s="1">
        <f>DATEDIF(Membership[[#This Row],[Start_date]],Membership[[#This Row],[End_date]],"YM")</f>
        <v>4</v>
      </c>
      <c r="F156" s="1">
        <f>DATEDIF(Membership[[#This Row],[Start_date]],Membership[[#This Row],[End_date]],"MD")</f>
        <v>17</v>
      </c>
      <c r="G156" s="1" t="str">
        <f>CONCATENATE(Membership[[#This Row],[year]],"Years",Membership[[#This Row],[month]],"Months",Membership[[#This Row],[days]],"Days")</f>
        <v>8Years4Months17Days</v>
      </c>
    </row>
    <row r="157" spans="1:7" x14ac:dyDescent="0.25">
      <c r="A157" s="1">
        <v>417</v>
      </c>
      <c r="B157" s="2">
        <v>40081</v>
      </c>
      <c r="C157" s="2">
        <v>45001</v>
      </c>
      <c r="D157">
        <f>DATEDIF(Membership[[#This Row],[Start_date]],Membership[[#This Row],[End_date]],"y")</f>
        <v>13</v>
      </c>
      <c r="E157" s="1">
        <f>DATEDIF(Membership[[#This Row],[Start_date]],Membership[[#This Row],[End_date]],"YM")</f>
        <v>5</v>
      </c>
      <c r="F157" s="1">
        <f>DATEDIF(Membership[[#This Row],[Start_date]],Membership[[#This Row],[End_date]],"MD")</f>
        <v>19</v>
      </c>
      <c r="G157" s="1" t="str">
        <f>CONCATENATE(Membership[[#This Row],[year]],"Years",Membership[[#This Row],[month]],"Months",Membership[[#This Row],[days]],"Days")</f>
        <v>13Years5Months19Days</v>
      </c>
    </row>
    <row r="158" spans="1:7" x14ac:dyDescent="0.25">
      <c r="A158" s="1">
        <v>635</v>
      </c>
      <c r="B158" s="2">
        <v>29348</v>
      </c>
      <c r="C158" s="2">
        <v>32068</v>
      </c>
      <c r="D158">
        <f>DATEDIF(Membership[[#This Row],[Start_date]],Membership[[#This Row],[End_date]],"y")</f>
        <v>7</v>
      </c>
      <c r="E158" s="1">
        <f>DATEDIF(Membership[[#This Row],[Start_date]],Membership[[#This Row],[End_date]],"YM")</f>
        <v>5</v>
      </c>
      <c r="F158" s="1">
        <f>DATEDIF(Membership[[#This Row],[Start_date]],Membership[[#This Row],[End_date]],"MD")</f>
        <v>11</v>
      </c>
      <c r="G158" s="1" t="str">
        <f>CONCATENATE(Membership[[#This Row],[year]],"Years",Membership[[#This Row],[month]],"Months",Membership[[#This Row],[days]],"Days")</f>
        <v>7Years5Months11Days</v>
      </c>
    </row>
    <row r="159" spans="1:7" x14ac:dyDescent="0.25">
      <c r="A159" s="1">
        <v>549</v>
      </c>
      <c r="B159" s="2">
        <v>26598</v>
      </c>
      <c r="C159" s="2">
        <v>32864</v>
      </c>
      <c r="D159">
        <f>DATEDIF(Membership[[#This Row],[Start_date]],Membership[[#This Row],[End_date]],"y")</f>
        <v>17</v>
      </c>
      <c r="E159" s="1">
        <f>DATEDIF(Membership[[#This Row],[Start_date]],Membership[[#This Row],[End_date]],"YM")</f>
        <v>1</v>
      </c>
      <c r="F159" s="1">
        <f>DATEDIF(Membership[[#This Row],[Start_date]],Membership[[#This Row],[End_date]],"MD")</f>
        <v>26</v>
      </c>
      <c r="G159" s="1" t="str">
        <f>CONCATENATE(Membership[[#This Row],[year]],"Years",Membership[[#This Row],[month]],"Months",Membership[[#This Row],[days]],"Days")</f>
        <v>17Years1Months26Days</v>
      </c>
    </row>
    <row r="160" spans="1:7" x14ac:dyDescent="0.25">
      <c r="A160" s="1">
        <v>877</v>
      </c>
      <c r="B160" s="2">
        <v>38732</v>
      </c>
      <c r="C160" s="2">
        <v>43959</v>
      </c>
      <c r="D160">
        <f>DATEDIF(Membership[[#This Row],[Start_date]],Membership[[#This Row],[End_date]],"y")</f>
        <v>14</v>
      </c>
      <c r="E160" s="1">
        <f>DATEDIF(Membership[[#This Row],[Start_date]],Membership[[#This Row],[End_date]],"YM")</f>
        <v>3</v>
      </c>
      <c r="F160" s="1">
        <f>DATEDIF(Membership[[#This Row],[Start_date]],Membership[[#This Row],[End_date]],"MD")</f>
        <v>23</v>
      </c>
      <c r="G160" s="1" t="str">
        <f>CONCATENATE(Membership[[#This Row],[year]],"Years",Membership[[#This Row],[month]],"Months",Membership[[#This Row],[days]],"Days")</f>
        <v>14Years3Months23Days</v>
      </c>
    </row>
    <row r="161" spans="1:7" x14ac:dyDescent="0.25">
      <c r="A161" s="1">
        <v>690</v>
      </c>
      <c r="B161" s="2">
        <v>40486</v>
      </c>
      <c r="C161" s="2">
        <v>42090</v>
      </c>
      <c r="D161">
        <f>DATEDIF(Membership[[#This Row],[Start_date]],Membership[[#This Row],[End_date]],"y")</f>
        <v>4</v>
      </c>
      <c r="E161" s="1">
        <f>DATEDIF(Membership[[#This Row],[Start_date]],Membership[[#This Row],[End_date]],"YM")</f>
        <v>4</v>
      </c>
      <c r="F161" s="1">
        <f>DATEDIF(Membership[[#This Row],[Start_date]],Membership[[#This Row],[End_date]],"MD")</f>
        <v>23</v>
      </c>
      <c r="G161" s="1" t="str">
        <f>CONCATENATE(Membership[[#This Row],[year]],"Years",Membership[[#This Row],[month]],"Months",Membership[[#This Row],[days]],"Days")</f>
        <v>4Years4Months23Days</v>
      </c>
    </row>
    <row r="162" spans="1:7" x14ac:dyDescent="0.25">
      <c r="A162" s="1">
        <v>164</v>
      </c>
      <c r="B162" s="2">
        <v>35569</v>
      </c>
      <c r="C162" s="2">
        <v>39460</v>
      </c>
      <c r="D162">
        <f>DATEDIF(Membership[[#This Row],[Start_date]],Membership[[#This Row],[End_date]],"y")</f>
        <v>10</v>
      </c>
      <c r="E162" s="1">
        <f>DATEDIF(Membership[[#This Row],[Start_date]],Membership[[#This Row],[End_date]],"YM")</f>
        <v>7</v>
      </c>
      <c r="F162" s="1">
        <f>DATEDIF(Membership[[#This Row],[Start_date]],Membership[[#This Row],[End_date]],"MD")</f>
        <v>25</v>
      </c>
      <c r="G162" s="1" t="str">
        <f>CONCATENATE(Membership[[#This Row],[year]],"Years",Membership[[#This Row],[month]],"Months",Membership[[#This Row],[days]],"Days")</f>
        <v>10Years7Months25Days</v>
      </c>
    </row>
    <row r="163" spans="1:7" x14ac:dyDescent="0.25">
      <c r="A163" s="1">
        <v>279</v>
      </c>
      <c r="B163" s="2">
        <v>29908</v>
      </c>
      <c r="C163" s="2">
        <v>32618</v>
      </c>
      <c r="D163">
        <f>DATEDIF(Membership[[#This Row],[Start_date]],Membership[[#This Row],[End_date]],"y")</f>
        <v>7</v>
      </c>
      <c r="E163" s="1">
        <f>DATEDIF(Membership[[#This Row],[Start_date]],Membership[[#This Row],[End_date]],"YM")</f>
        <v>5</v>
      </c>
      <c r="F163" s="1">
        <f>DATEDIF(Membership[[#This Row],[Start_date]],Membership[[#This Row],[End_date]],"MD")</f>
        <v>2</v>
      </c>
      <c r="G163" s="1" t="str">
        <f>CONCATENATE(Membership[[#This Row],[year]],"Years",Membership[[#This Row],[month]],"Months",Membership[[#This Row],[days]],"Days")</f>
        <v>7Years5Months2Days</v>
      </c>
    </row>
    <row r="164" spans="1:7" x14ac:dyDescent="0.25">
      <c r="A164" s="1">
        <v>574</v>
      </c>
      <c r="B164" s="2">
        <v>38631</v>
      </c>
      <c r="C164" s="2">
        <v>44297</v>
      </c>
      <c r="D164">
        <f>DATEDIF(Membership[[#This Row],[Start_date]],Membership[[#This Row],[End_date]],"y")</f>
        <v>15</v>
      </c>
      <c r="E164" s="1">
        <f>DATEDIF(Membership[[#This Row],[Start_date]],Membership[[#This Row],[End_date]],"YM")</f>
        <v>6</v>
      </c>
      <c r="F164" s="1">
        <f>DATEDIF(Membership[[#This Row],[Start_date]],Membership[[#This Row],[End_date]],"MD")</f>
        <v>5</v>
      </c>
      <c r="G164" s="1" t="str">
        <f>CONCATENATE(Membership[[#This Row],[year]],"Years",Membership[[#This Row],[month]],"Months",Membership[[#This Row],[days]],"Days")</f>
        <v>15Years6Months5Days</v>
      </c>
    </row>
    <row r="165" spans="1:7" x14ac:dyDescent="0.25">
      <c r="A165" s="1">
        <v>222</v>
      </c>
      <c r="B165" s="2">
        <v>26370</v>
      </c>
      <c r="C165" s="2">
        <v>32839</v>
      </c>
      <c r="D165">
        <f>DATEDIF(Membership[[#This Row],[Start_date]],Membership[[#This Row],[End_date]],"y")</f>
        <v>17</v>
      </c>
      <c r="E165" s="1">
        <f>DATEDIF(Membership[[#This Row],[Start_date]],Membership[[#This Row],[End_date]],"YM")</f>
        <v>8</v>
      </c>
      <c r="F165" s="1">
        <f>DATEDIF(Membership[[#This Row],[Start_date]],Membership[[#This Row],[End_date]],"MD")</f>
        <v>15</v>
      </c>
      <c r="G165" s="1" t="str">
        <f>CONCATENATE(Membership[[#This Row],[year]],"Years",Membership[[#This Row],[month]],"Months",Membership[[#This Row],[days]],"Days")</f>
        <v>17Years8Months15Days</v>
      </c>
    </row>
    <row r="166" spans="1:7" x14ac:dyDescent="0.25">
      <c r="A166" s="1">
        <v>640</v>
      </c>
      <c r="B166" s="2">
        <v>42654</v>
      </c>
      <c r="C166" s="2">
        <v>46610</v>
      </c>
      <c r="D166">
        <f>DATEDIF(Membership[[#This Row],[Start_date]],Membership[[#This Row],[End_date]],"y")</f>
        <v>10</v>
      </c>
      <c r="E166" s="1">
        <f>DATEDIF(Membership[[#This Row],[Start_date]],Membership[[#This Row],[End_date]],"YM")</f>
        <v>10</v>
      </c>
      <c r="F166" s="1">
        <f>DATEDIF(Membership[[#This Row],[Start_date]],Membership[[#This Row],[End_date]],"MD")</f>
        <v>0</v>
      </c>
      <c r="G166" s="1" t="str">
        <f>CONCATENATE(Membership[[#This Row],[year]],"Years",Membership[[#This Row],[month]],"Months",Membership[[#This Row],[days]],"Days")</f>
        <v>10Years10Months0Days</v>
      </c>
    </row>
    <row r="167" spans="1:7" x14ac:dyDescent="0.25">
      <c r="A167" s="1">
        <v>896</v>
      </c>
      <c r="B167" s="2">
        <v>42675</v>
      </c>
      <c r="C167" s="2">
        <v>44395</v>
      </c>
      <c r="D167">
        <f>DATEDIF(Membership[[#This Row],[Start_date]],Membership[[#This Row],[End_date]],"y")</f>
        <v>4</v>
      </c>
      <c r="E167" s="1">
        <f>DATEDIF(Membership[[#This Row],[Start_date]],Membership[[#This Row],[End_date]],"YM")</f>
        <v>8</v>
      </c>
      <c r="F167" s="1">
        <f>DATEDIF(Membership[[#This Row],[Start_date]],Membership[[#This Row],[End_date]],"MD")</f>
        <v>17</v>
      </c>
      <c r="G167" s="1" t="str">
        <f>CONCATENATE(Membership[[#This Row],[year]],"Years",Membership[[#This Row],[month]],"Months",Membership[[#This Row],[days]],"Days")</f>
        <v>4Years8Months17Days</v>
      </c>
    </row>
    <row r="168" spans="1:7" x14ac:dyDescent="0.25">
      <c r="A168" s="1">
        <v>318</v>
      </c>
      <c r="B168" s="2">
        <v>27180</v>
      </c>
      <c r="C168" s="2">
        <v>31970</v>
      </c>
      <c r="D168">
        <f>DATEDIF(Membership[[#This Row],[Start_date]],Membership[[#This Row],[End_date]],"y")</f>
        <v>13</v>
      </c>
      <c r="E168" s="1">
        <f>DATEDIF(Membership[[#This Row],[Start_date]],Membership[[#This Row],[End_date]],"YM")</f>
        <v>1</v>
      </c>
      <c r="F168" s="1">
        <f>DATEDIF(Membership[[#This Row],[Start_date]],Membership[[#This Row],[End_date]],"MD")</f>
        <v>11</v>
      </c>
      <c r="G168" s="1" t="str">
        <f>CONCATENATE(Membership[[#This Row],[year]],"Years",Membership[[#This Row],[month]],"Months",Membership[[#This Row],[days]],"Days")</f>
        <v>13Years1Months11Days</v>
      </c>
    </row>
    <row r="169" spans="1:7" x14ac:dyDescent="0.25">
      <c r="A169" s="1">
        <v>953</v>
      </c>
      <c r="B169" s="2">
        <v>36589</v>
      </c>
      <c r="C169" s="2">
        <v>42397</v>
      </c>
      <c r="D169">
        <f>DATEDIF(Membership[[#This Row],[Start_date]],Membership[[#This Row],[End_date]],"y")</f>
        <v>15</v>
      </c>
      <c r="E169" s="1">
        <f>DATEDIF(Membership[[#This Row],[Start_date]],Membership[[#This Row],[End_date]],"YM")</f>
        <v>10</v>
      </c>
      <c r="F169" s="1">
        <f>DATEDIF(Membership[[#This Row],[Start_date]],Membership[[#This Row],[End_date]],"MD")</f>
        <v>24</v>
      </c>
      <c r="G169" s="1" t="str">
        <f>CONCATENATE(Membership[[#This Row],[year]],"Years",Membership[[#This Row],[month]],"Months",Membership[[#This Row],[days]],"Days")</f>
        <v>15Years10Months24Days</v>
      </c>
    </row>
    <row r="170" spans="1:7" x14ac:dyDescent="0.25">
      <c r="A170" s="1">
        <v>681</v>
      </c>
      <c r="B170" s="2">
        <v>39826</v>
      </c>
      <c r="C170" s="2">
        <v>43852</v>
      </c>
      <c r="D170">
        <f>DATEDIF(Membership[[#This Row],[Start_date]],Membership[[#This Row],[End_date]],"y")</f>
        <v>11</v>
      </c>
      <c r="E170" s="1">
        <f>DATEDIF(Membership[[#This Row],[Start_date]],Membership[[#This Row],[End_date]],"YM")</f>
        <v>0</v>
      </c>
      <c r="F170" s="1">
        <f>DATEDIF(Membership[[#This Row],[Start_date]],Membership[[#This Row],[End_date]],"MD")</f>
        <v>9</v>
      </c>
      <c r="G170" s="1" t="str">
        <f>CONCATENATE(Membership[[#This Row],[year]],"Years",Membership[[#This Row],[month]],"Months",Membership[[#This Row],[days]],"Days")</f>
        <v>11Years0Months9Days</v>
      </c>
    </row>
    <row r="171" spans="1:7" x14ac:dyDescent="0.25">
      <c r="A171" s="1">
        <v>972</v>
      </c>
      <c r="B171" s="2">
        <v>39964</v>
      </c>
      <c r="C171" s="2">
        <v>45194</v>
      </c>
      <c r="D171">
        <f>DATEDIF(Membership[[#This Row],[Start_date]],Membership[[#This Row],[End_date]],"y")</f>
        <v>14</v>
      </c>
      <c r="E171" s="1">
        <f>DATEDIF(Membership[[#This Row],[Start_date]],Membership[[#This Row],[End_date]],"YM")</f>
        <v>3</v>
      </c>
      <c r="F171" s="1">
        <f>DATEDIF(Membership[[#This Row],[Start_date]],Membership[[#This Row],[End_date]],"MD")</f>
        <v>25</v>
      </c>
      <c r="G171" s="1" t="str">
        <f>CONCATENATE(Membership[[#This Row],[year]],"Years",Membership[[#This Row],[month]],"Months",Membership[[#This Row],[days]],"Days")</f>
        <v>14Years3Months25Days</v>
      </c>
    </row>
    <row r="172" spans="1:7" x14ac:dyDescent="0.25">
      <c r="A172" s="1">
        <v>407</v>
      </c>
      <c r="B172" s="2">
        <v>32729</v>
      </c>
      <c r="C172" s="2">
        <v>39308</v>
      </c>
      <c r="D172">
        <f>DATEDIF(Membership[[#This Row],[Start_date]],Membership[[#This Row],[End_date]],"y")</f>
        <v>18</v>
      </c>
      <c r="E172" s="1">
        <f>DATEDIF(Membership[[#This Row],[Start_date]],Membership[[#This Row],[End_date]],"YM")</f>
        <v>0</v>
      </c>
      <c r="F172" s="1">
        <f>DATEDIF(Membership[[#This Row],[Start_date]],Membership[[#This Row],[End_date]],"MD")</f>
        <v>5</v>
      </c>
      <c r="G172" s="1" t="str">
        <f>CONCATENATE(Membership[[#This Row],[year]],"Years",Membership[[#This Row],[month]],"Months",Membership[[#This Row],[days]],"Days")</f>
        <v>18Years0Months5Days</v>
      </c>
    </row>
    <row r="173" spans="1:7" x14ac:dyDescent="0.25">
      <c r="A173" s="1">
        <v>226</v>
      </c>
      <c r="B173" s="2">
        <v>31375</v>
      </c>
      <c r="C173" s="2">
        <v>34598</v>
      </c>
      <c r="D173">
        <f>DATEDIF(Membership[[#This Row],[Start_date]],Membership[[#This Row],[End_date]],"y")</f>
        <v>8</v>
      </c>
      <c r="E173" s="1">
        <f>DATEDIF(Membership[[#This Row],[Start_date]],Membership[[#This Row],[End_date]],"YM")</f>
        <v>9</v>
      </c>
      <c r="F173" s="1">
        <f>DATEDIF(Membership[[#This Row],[Start_date]],Membership[[#This Row],[End_date]],"MD")</f>
        <v>28</v>
      </c>
      <c r="G173" s="1" t="str">
        <f>CONCATENATE(Membership[[#This Row],[year]],"Years",Membership[[#This Row],[month]],"Months",Membership[[#This Row],[days]],"Days")</f>
        <v>8Years9Months28Days</v>
      </c>
    </row>
    <row r="174" spans="1:7" x14ac:dyDescent="0.25">
      <c r="A174" s="1">
        <v>762</v>
      </c>
      <c r="B174" s="2">
        <v>43729</v>
      </c>
      <c r="C174" s="2">
        <v>45888</v>
      </c>
      <c r="D174">
        <f>DATEDIF(Membership[[#This Row],[Start_date]],Membership[[#This Row],[End_date]],"y")</f>
        <v>5</v>
      </c>
      <c r="E174" s="1">
        <f>DATEDIF(Membership[[#This Row],[Start_date]],Membership[[#This Row],[End_date]],"YM")</f>
        <v>10</v>
      </c>
      <c r="F174" s="1">
        <f>DATEDIF(Membership[[#This Row],[Start_date]],Membership[[#This Row],[End_date]],"MD")</f>
        <v>29</v>
      </c>
      <c r="G174" s="1" t="str">
        <f>CONCATENATE(Membership[[#This Row],[year]],"Years",Membership[[#This Row],[month]],"Months",Membership[[#This Row],[days]],"Days")</f>
        <v>5Years10Months29Days</v>
      </c>
    </row>
    <row r="175" spans="1:7" x14ac:dyDescent="0.25">
      <c r="A175" s="1">
        <v>872</v>
      </c>
      <c r="B175" s="2">
        <v>36589</v>
      </c>
      <c r="C175" s="2">
        <v>41980</v>
      </c>
      <c r="D175">
        <f>DATEDIF(Membership[[#This Row],[Start_date]],Membership[[#This Row],[End_date]],"y")</f>
        <v>14</v>
      </c>
      <c r="E175" s="1">
        <f>DATEDIF(Membership[[#This Row],[Start_date]],Membership[[#This Row],[End_date]],"YM")</f>
        <v>9</v>
      </c>
      <c r="F175" s="1">
        <f>DATEDIF(Membership[[#This Row],[Start_date]],Membership[[#This Row],[End_date]],"MD")</f>
        <v>3</v>
      </c>
      <c r="G175" s="1" t="str">
        <f>CONCATENATE(Membership[[#This Row],[year]],"Years",Membership[[#This Row],[month]],"Months",Membership[[#This Row],[days]],"Days")</f>
        <v>14Years9Months3Days</v>
      </c>
    </row>
    <row r="176" spans="1:7" x14ac:dyDescent="0.25">
      <c r="A176" s="1">
        <v>473</v>
      </c>
      <c r="B176" s="2">
        <v>27879</v>
      </c>
      <c r="C176" s="2">
        <v>34520</v>
      </c>
      <c r="D176">
        <f>DATEDIF(Membership[[#This Row],[Start_date]],Membership[[#This Row],[End_date]],"y")</f>
        <v>18</v>
      </c>
      <c r="E176" s="1">
        <f>DATEDIF(Membership[[#This Row],[Start_date]],Membership[[#This Row],[End_date]],"YM")</f>
        <v>2</v>
      </c>
      <c r="F176" s="1">
        <f>DATEDIF(Membership[[#This Row],[Start_date]],Membership[[#This Row],[End_date]],"MD")</f>
        <v>6</v>
      </c>
      <c r="G176" s="1" t="str">
        <f>CONCATENATE(Membership[[#This Row],[year]],"Years",Membership[[#This Row],[month]],"Months",Membership[[#This Row],[days]],"Days")</f>
        <v>18Years2Months6Days</v>
      </c>
    </row>
    <row r="177" spans="1:7" x14ac:dyDescent="0.25">
      <c r="A177" s="1">
        <v>248</v>
      </c>
      <c r="B177" s="2">
        <v>40345</v>
      </c>
      <c r="C177" s="2">
        <v>43963</v>
      </c>
      <c r="D177">
        <f>DATEDIF(Membership[[#This Row],[Start_date]],Membership[[#This Row],[End_date]],"y")</f>
        <v>9</v>
      </c>
      <c r="E177" s="1">
        <f>DATEDIF(Membership[[#This Row],[Start_date]],Membership[[#This Row],[End_date]],"YM")</f>
        <v>10</v>
      </c>
      <c r="F177" s="1">
        <f>DATEDIF(Membership[[#This Row],[Start_date]],Membership[[#This Row],[End_date]],"MD")</f>
        <v>26</v>
      </c>
      <c r="G177" s="1" t="str">
        <f>CONCATENATE(Membership[[#This Row],[year]],"Years",Membership[[#This Row],[month]],"Months",Membership[[#This Row],[days]],"Days")</f>
        <v>9Years10Months26Days</v>
      </c>
    </row>
    <row r="178" spans="1:7" x14ac:dyDescent="0.25">
      <c r="A178" s="1">
        <v>416</v>
      </c>
      <c r="B178" s="2">
        <v>40802</v>
      </c>
      <c r="C178" s="2">
        <v>46010</v>
      </c>
      <c r="D178">
        <f>DATEDIF(Membership[[#This Row],[Start_date]],Membership[[#This Row],[End_date]],"y")</f>
        <v>14</v>
      </c>
      <c r="E178" s="1">
        <f>DATEDIF(Membership[[#This Row],[Start_date]],Membership[[#This Row],[End_date]],"YM")</f>
        <v>3</v>
      </c>
      <c r="F178" s="1">
        <f>DATEDIF(Membership[[#This Row],[Start_date]],Membership[[#This Row],[End_date]],"MD")</f>
        <v>3</v>
      </c>
      <c r="G178" s="1" t="str">
        <f>CONCATENATE(Membership[[#This Row],[year]],"Years",Membership[[#This Row],[month]],"Months",Membership[[#This Row],[days]],"Days")</f>
        <v>14Years3Months3Days</v>
      </c>
    </row>
    <row r="179" spans="1:7" x14ac:dyDescent="0.25">
      <c r="A179" s="1">
        <v>425</v>
      </c>
      <c r="B179" s="2">
        <v>42890</v>
      </c>
      <c r="C179" s="2">
        <v>43808</v>
      </c>
      <c r="D179">
        <f>DATEDIF(Membership[[#This Row],[Start_date]],Membership[[#This Row],[End_date]],"y")</f>
        <v>2</v>
      </c>
      <c r="E179" s="1">
        <f>DATEDIF(Membership[[#This Row],[Start_date]],Membership[[#This Row],[End_date]],"YM")</f>
        <v>6</v>
      </c>
      <c r="F179" s="1">
        <f>DATEDIF(Membership[[#This Row],[Start_date]],Membership[[#This Row],[End_date]],"MD")</f>
        <v>5</v>
      </c>
      <c r="G179" s="1" t="str">
        <f>CONCATENATE(Membership[[#This Row],[year]],"Years",Membership[[#This Row],[month]],"Months",Membership[[#This Row],[days]],"Days")</f>
        <v>2Years6Months5Days</v>
      </c>
    </row>
    <row r="180" spans="1:7" x14ac:dyDescent="0.25">
      <c r="A180" s="1">
        <v>435</v>
      </c>
      <c r="B180" s="2">
        <v>34857</v>
      </c>
      <c r="C180" s="2">
        <v>39999</v>
      </c>
      <c r="D180">
        <f>DATEDIF(Membership[[#This Row],[Start_date]],Membership[[#This Row],[End_date]],"y")</f>
        <v>14</v>
      </c>
      <c r="E180" s="1">
        <f>DATEDIF(Membership[[#This Row],[Start_date]],Membership[[#This Row],[End_date]],"YM")</f>
        <v>0</v>
      </c>
      <c r="F180" s="1">
        <f>DATEDIF(Membership[[#This Row],[Start_date]],Membership[[#This Row],[End_date]],"MD")</f>
        <v>28</v>
      </c>
      <c r="G180" s="1" t="str">
        <f>CONCATENATE(Membership[[#This Row],[year]],"Years",Membership[[#This Row],[month]],"Months",Membership[[#This Row],[days]],"Days")</f>
        <v>14Years0Months28Days</v>
      </c>
    </row>
    <row r="181" spans="1:7" x14ac:dyDescent="0.25">
      <c r="A181" s="1">
        <v>370</v>
      </c>
      <c r="B181" s="2">
        <v>35960</v>
      </c>
      <c r="C181" s="2">
        <v>42486</v>
      </c>
      <c r="D181">
        <f>DATEDIF(Membership[[#This Row],[Start_date]],Membership[[#This Row],[End_date]],"y")</f>
        <v>17</v>
      </c>
      <c r="E181" s="1">
        <f>DATEDIF(Membership[[#This Row],[Start_date]],Membership[[#This Row],[End_date]],"YM")</f>
        <v>10</v>
      </c>
      <c r="F181" s="1">
        <f>DATEDIF(Membership[[#This Row],[Start_date]],Membership[[#This Row],[End_date]],"MD")</f>
        <v>12</v>
      </c>
      <c r="G181" s="1" t="str">
        <f>CONCATENATE(Membership[[#This Row],[year]],"Years",Membership[[#This Row],[month]],"Months",Membership[[#This Row],[days]],"Days")</f>
        <v>17Years10Months12Days</v>
      </c>
    </row>
    <row r="182" spans="1:7" x14ac:dyDescent="0.25">
      <c r="A182" s="1">
        <v>406</v>
      </c>
      <c r="B182" s="2">
        <v>32359</v>
      </c>
      <c r="C182" s="2">
        <v>39222</v>
      </c>
      <c r="D182">
        <f>DATEDIF(Membership[[#This Row],[Start_date]],Membership[[#This Row],[End_date]],"y")</f>
        <v>18</v>
      </c>
      <c r="E182" s="1">
        <f>DATEDIF(Membership[[#This Row],[Start_date]],Membership[[#This Row],[End_date]],"YM")</f>
        <v>9</v>
      </c>
      <c r="F182" s="1">
        <f>DATEDIF(Membership[[#This Row],[Start_date]],Membership[[#This Row],[End_date]],"MD")</f>
        <v>16</v>
      </c>
      <c r="G182" s="1" t="str">
        <f>CONCATENATE(Membership[[#This Row],[year]],"Years",Membership[[#This Row],[month]],"Months",Membership[[#This Row],[days]],"Days")</f>
        <v>18Years9Months16Days</v>
      </c>
    </row>
    <row r="183" spans="1:7" x14ac:dyDescent="0.25">
      <c r="A183" s="1">
        <v>976</v>
      </c>
      <c r="B183" s="2">
        <v>41343</v>
      </c>
      <c r="C183" s="2">
        <v>41645</v>
      </c>
      <c r="D183">
        <f>DATEDIF(Membership[[#This Row],[Start_date]],Membership[[#This Row],[End_date]],"y")</f>
        <v>0</v>
      </c>
      <c r="E183" s="1">
        <f>DATEDIF(Membership[[#This Row],[Start_date]],Membership[[#This Row],[End_date]],"YM")</f>
        <v>9</v>
      </c>
      <c r="F183" s="1">
        <f>DATEDIF(Membership[[#This Row],[Start_date]],Membership[[#This Row],[End_date]],"MD")</f>
        <v>27</v>
      </c>
      <c r="G183" s="1" t="str">
        <f>CONCATENATE(Membership[[#This Row],[year]],"Years",Membership[[#This Row],[month]],"Months",Membership[[#This Row],[days]],"Days")</f>
        <v>0Years9Months27Days</v>
      </c>
    </row>
    <row r="184" spans="1:7" x14ac:dyDescent="0.25">
      <c r="A184" s="1">
        <v>349</v>
      </c>
      <c r="B184" s="2">
        <v>41049</v>
      </c>
      <c r="C184" s="2">
        <v>43066</v>
      </c>
      <c r="D184">
        <f>DATEDIF(Membership[[#This Row],[Start_date]],Membership[[#This Row],[End_date]],"y")</f>
        <v>5</v>
      </c>
      <c r="E184" s="1">
        <f>DATEDIF(Membership[[#This Row],[Start_date]],Membership[[#This Row],[End_date]],"YM")</f>
        <v>6</v>
      </c>
      <c r="F184" s="1">
        <f>DATEDIF(Membership[[#This Row],[Start_date]],Membership[[#This Row],[End_date]],"MD")</f>
        <v>7</v>
      </c>
      <c r="G184" s="1" t="str">
        <f>CONCATENATE(Membership[[#This Row],[year]],"Years",Membership[[#This Row],[month]],"Months",Membership[[#This Row],[days]],"Days")</f>
        <v>5Years6Months7Days</v>
      </c>
    </row>
    <row r="185" spans="1:7" x14ac:dyDescent="0.25">
      <c r="A185" s="1">
        <v>595</v>
      </c>
      <c r="B185" s="2">
        <v>30820</v>
      </c>
      <c r="C185" s="2">
        <v>36600</v>
      </c>
      <c r="D185">
        <f>DATEDIF(Membership[[#This Row],[Start_date]],Membership[[#This Row],[End_date]],"y")</f>
        <v>15</v>
      </c>
      <c r="E185" s="1">
        <f>DATEDIF(Membership[[#This Row],[Start_date]],Membership[[#This Row],[End_date]],"YM")</f>
        <v>9</v>
      </c>
      <c r="F185" s="1">
        <f>DATEDIF(Membership[[#This Row],[Start_date]],Membership[[#This Row],[End_date]],"MD")</f>
        <v>26</v>
      </c>
      <c r="G185" s="1" t="str">
        <f>CONCATENATE(Membership[[#This Row],[year]],"Years",Membership[[#This Row],[month]],"Months",Membership[[#This Row],[days]],"Days")</f>
        <v>15Years9Months26Days</v>
      </c>
    </row>
    <row r="186" spans="1:7" x14ac:dyDescent="0.25">
      <c r="A186" s="1">
        <v>366</v>
      </c>
      <c r="B186" s="2">
        <v>26107</v>
      </c>
      <c r="C186" s="2">
        <v>27549</v>
      </c>
      <c r="D186">
        <f>DATEDIF(Membership[[#This Row],[Start_date]],Membership[[#This Row],[End_date]],"y")</f>
        <v>3</v>
      </c>
      <c r="E186" s="1">
        <f>DATEDIF(Membership[[#This Row],[Start_date]],Membership[[#This Row],[End_date]],"YM")</f>
        <v>11</v>
      </c>
      <c r="F186" s="1">
        <f>DATEDIF(Membership[[#This Row],[Start_date]],Membership[[#This Row],[End_date]],"MD")</f>
        <v>12</v>
      </c>
      <c r="G186" s="1" t="str">
        <f>CONCATENATE(Membership[[#This Row],[year]],"Years",Membership[[#This Row],[month]],"Months",Membership[[#This Row],[days]],"Days")</f>
        <v>3Years11Months12Days</v>
      </c>
    </row>
    <row r="187" spans="1:7" x14ac:dyDescent="0.25">
      <c r="A187" s="1">
        <v>39</v>
      </c>
      <c r="B187" s="2">
        <v>34893</v>
      </c>
      <c r="C187" s="2">
        <v>40036</v>
      </c>
      <c r="D187">
        <f>DATEDIF(Membership[[#This Row],[Start_date]],Membership[[#This Row],[End_date]],"y")</f>
        <v>14</v>
      </c>
      <c r="E187" s="1">
        <f>DATEDIF(Membership[[#This Row],[Start_date]],Membership[[#This Row],[End_date]],"YM")</f>
        <v>0</v>
      </c>
      <c r="F187" s="1">
        <f>DATEDIF(Membership[[#This Row],[Start_date]],Membership[[#This Row],[End_date]],"MD")</f>
        <v>29</v>
      </c>
      <c r="G187" s="1" t="str">
        <f>CONCATENATE(Membership[[#This Row],[year]],"Years",Membership[[#This Row],[month]],"Months",Membership[[#This Row],[days]],"Days")</f>
        <v>14Years0Months29Days</v>
      </c>
    </row>
    <row r="188" spans="1:7" x14ac:dyDescent="0.25">
      <c r="A188" s="1">
        <v>978</v>
      </c>
      <c r="B188" s="2">
        <v>29419</v>
      </c>
      <c r="C188" s="2">
        <v>30070</v>
      </c>
      <c r="D188">
        <f>DATEDIF(Membership[[#This Row],[Start_date]],Membership[[#This Row],[End_date]],"y")</f>
        <v>1</v>
      </c>
      <c r="E188" s="1">
        <f>DATEDIF(Membership[[#This Row],[Start_date]],Membership[[#This Row],[End_date]],"YM")</f>
        <v>9</v>
      </c>
      <c r="F188" s="1">
        <f>DATEDIF(Membership[[#This Row],[Start_date]],Membership[[#This Row],[End_date]],"MD")</f>
        <v>12</v>
      </c>
      <c r="G188" s="1" t="str">
        <f>CONCATENATE(Membership[[#This Row],[year]],"Years",Membership[[#This Row],[month]],"Months",Membership[[#This Row],[days]],"Days")</f>
        <v>1Years9Months12Days</v>
      </c>
    </row>
    <row r="189" spans="1:7" x14ac:dyDescent="0.25">
      <c r="A189" s="1">
        <v>623</v>
      </c>
      <c r="B189" s="2">
        <v>28109</v>
      </c>
      <c r="C189" s="2">
        <v>31210</v>
      </c>
      <c r="D189">
        <f>DATEDIF(Membership[[#This Row],[Start_date]],Membership[[#This Row],[End_date]],"y")</f>
        <v>8</v>
      </c>
      <c r="E189" s="1">
        <f>DATEDIF(Membership[[#This Row],[Start_date]],Membership[[#This Row],[End_date]],"YM")</f>
        <v>5</v>
      </c>
      <c r="F189" s="1">
        <f>DATEDIF(Membership[[#This Row],[Start_date]],Membership[[#This Row],[End_date]],"MD")</f>
        <v>28</v>
      </c>
      <c r="G189" s="1" t="str">
        <f>CONCATENATE(Membership[[#This Row],[year]],"Years",Membership[[#This Row],[month]],"Months",Membership[[#This Row],[days]],"Days")</f>
        <v>8Years5Months28Days</v>
      </c>
    </row>
    <row r="190" spans="1:7" x14ac:dyDescent="0.25">
      <c r="A190" s="1">
        <v>751</v>
      </c>
      <c r="B190" s="2">
        <v>40353</v>
      </c>
      <c r="C190" s="2">
        <v>42443</v>
      </c>
      <c r="D190">
        <f>DATEDIF(Membership[[#This Row],[Start_date]],Membership[[#This Row],[End_date]],"y")</f>
        <v>5</v>
      </c>
      <c r="E190" s="1">
        <f>DATEDIF(Membership[[#This Row],[Start_date]],Membership[[#This Row],[End_date]],"YM")</f>
        <v>8</v>
      </c>
      <c r="F190" s="1">
        <f>DATEDIF(Membership[[#This Row],[Start_date]],Membership[[#This Row],[End_date]],"MD")</f>
        <v>19</v>
      </c>
      <c r="G190" s="1" t="str">
        <f>CONCATENATE(Membership[[#This Row],[year]],"Years",Membership[[#This Row],[month]],"Months",Membership[[#This Row],[days]],"Days")</f>
        <v>5Years8Months19Days</v>
      </c>
    </row>
    <row r="191" spans="1:7" x14ac:dyDescent="0.25">
      <c r="A191" s="1">
        <v>899</v>
      </c>
      <c r="B191" s="2">
        <v>26367</v>
      </c>
      <c r="C191" s="2">
        <v>30146</v>
      </c>
      <c r="D191">
        <f>DATEDIF(Membership[[#This Row],[Start_date]],Membership[[#This Row],[End_date]],"y")</f>
        <v>10</v>
      </c>
      <c r="E191" s="1">
        <f>DATEDIF(Membership[[#This Row],[Start_date]],Membership[[#This Row],[End_date]],"YM")</f>
        <v>4</v>
      </c>
      <c r="F191" s="1">
        <f>DATEDIF(Membership[[#This Row],[Start_date]],Membership[[#This Row],[End_date]],"MD")</f>
        <v>5</v>
      </c>
      <c r="G191" s="1" t="str">
        <f>CONCATENATE(Membership[[#This Row],[year]],"Years",Membership[[#This Row],[month]],"Months",Membership[[#This Row],[days]],"Days")</f>
        <v>10Years4Months5Days</v>
      </c>
    </row>
    <row r="192" spans="1:7" x14ac:dyDescent="0.25">
      <c r="A192" s="1">
        <v>396</v>
      </c>
      <c r="B192" s="2">
        <v>30071</v>
      </c>
      <c r="C192" s="2">
        <v>35395</v>
      </c>
      <c r="D192">
        <f>DATEDIF(Membership[[#This Row],[Start_date]],Membership[[#This Row],[End_date]],"y")</f>
        <v>14</v>
      </c>
      <c r="E192" s="1">
        <f>DATEDIF(Membership[[#This Row],[Start_date]],Membership[[#This Row],[End_date]],"YM")</f>
        <v>6</v>
      </c>
      <c r="F192" s="1">
        <f>DATEDIF(Membership[[#This Row],[Start_date]],Membership[[#This Row],[End_date]],"MD")</f>
        <v>27</v>
      </c>
      <c r="G192" s="1" t="str">
        <f>CONCATENATE(Membership[[#This Row],[year]],"Years",Membership[[#This Row],[month]],"Months",Membership[[#This Row],[days]],"Days")</f>
        <v>14Years6Months27Days</v>
      </c>
    </row>
    <row r="193" spans="1:7" x14ac:dyDescent="0.25">
      <c r="A193" s="1">
        <v>792</v>
      </c>
      <c r="B193" s="2">
        <v>37044</v>
      </c>
      <c r="C193" s="2">
        <v>41647</v>
      </c>
      <c r="D193">
        <f>DATEDIF(Membership[[#This Row],[Start_date]],Membership[[#This Row],[End_date]],"y")</f>
        <v>12</v>
      </c>
      <c r="E193" s="1">
        <f>DATEDIF(Membership[[#This Row],[Start_date]],Membership[[#This Row],[End_date]],"YM")</f>
        <v>7</v>
      </c>
      <c r="F193" s="1">
        <f>DATEDIF(Membership[[#This Row],[Start_date]],Membership[[#This Row],[End_date]],"MD")</f>
        <v>6</v>
      </c>
      <c r="G193" s="1" t="str">
        <f>CONCATENATE(Membership[[#This Row],[year]],"Years",Membership[[#This Row],[month]],"Months",Membership[[#This Row],[days]],"Days")</f>
        <v>12Years7Months6Days</v>
      </c>
    </row>
    <row r="194" spans="1:7" x14ac:dyDescent="0.25">
      <c r="A194" s="1">
        <v>808</v>
      </c>
      <c r="B194" s="2">
        <v>41746</v>
      </c>
      <c r="C194" s="2">
        <v>48917</v>
      </c>
      <c r="D194">
        <f>DATEDIF(Membership[[#This Row],[Start_date]],Membership[[#This Row],[End_date]],"y")</f>
        <v>19</v>
      </c>
      <c r="E194" s="1">
        <f>DATEDIF(Membership[[#This Row],[Start_date]],Membership[[#This Row],[End_date]],"YM")</f>
        <v>7</v>
      </c>
      <c r="F194" s="1">
        <f>DATEDIF(Membership[[#This Row],[Start_date]],Membership[[#This Row],[End_date]],"MD")</f>
        <v>17</v>
      </c>
      <c r="G194" s="1" t="str">
        <f>CONCATENATE(Membership[[#This Row],[year]],"Years",Membership[[#This Row],[month]],"Months",Membership[[#This Row],[days]],"Days")</f>
        <v>19Years7Months17Days</v>
      </c>
    </row>
    <row r="195" spans="1:7" x14ac:dyDescent="0.25">
      <c r="A195" s="1">
        <v>903</v>
      </c>
      <c r="B195" s="2">
        <v>41603</v>
      </c>
      <c r="C195" s="2">
        <v>42856</v>
      </c>
      <c r="D195">
        <f>DATEDIF(Membership[[#This Row],[Start_date]],Membership[[#This Row],[End_date]],"y")</f>
        <v>3</v>
      </c>
      <c r="E195" s="1">
        <f>DATEDIF(Membership[[#This Row],[Start_date]],Membership[[#This Row],[End_date]],"YM")</f>
        <v>5</v>
      </c>
      <c r="F195" s="1">
        <f>DATEDIF(Membership[[#This Row],[Start_date]],Membership[[#This Row],[End_date]],"MD")</f>
        <v>6</v>
      </c>
      <c r="G195" s="1" t="str">
        <f>CONCATENATE(Membership[[#This Row],[year]],"Years",Membership[[#This Row],[month]],"Months",Membership[[#This Row],[days]],"Days")</f>
        <v>3Years5Months6Days</v>
      </c>
    </row>
    <row r="196" spans="1:7" x14ac:dyDescent="0.25">
      <c r="A196" s="1">
        <v>335</v>
      </c>
      <c r="B196" s="2">
        <v>30974</v>
      </c>
      <c r="C196" s="2">
        <v>35261</v>
      </c>
      <c r="D196">
        <f>DATEDIF(Membership[[#This Row],[Start_date]],Membership[[#This Row],[End_date]],"y")</f>
        <v>11</v>
      </c>
      <c r="E196" s="1">
        <f>DATEDIF(Membership[[#This Row],[Start_date]],Membership[[#This Row],[End_date]],"YM")</f>
        <v>8</v>
      </c>
      <c r="F196" s="1">
        <f>DATEDIF(Membership[[#This Row],[Start_date]],Membership[[#This Row],[End_date]],"MD")</f>
        <v>26</v>
      </c>
      <c r="G196" s="1" t="str">
        <f>CONCATENATE(Membership[[#This Row],[year]],"Years",Membership[[#This Row],[month]],"Months",Membership[[#This Row],[days]],"Days")</f>
        <v>11Years8Months26Days</v>
      </c>
    </row>
    <row r="197" spans="1:7" x14ac:dyDescent="0.25">
      <c r="A197" s="1">
        <v>784</v>
      </c>
      <c r="B197" s="2">
        <v>34491</v>
      </c>
      <c r="C197" s="2">
        <v>39592</v>
      </c>
      <c r="D197">
        <f>DATEDIF(Membership[[#This Row],[Start_date]],Membership[[#This Row],[End_date]],"y")</f>
        <v>13</v>
      </c>
      <c r="E197" s="1">
        <f>DATEDIF(Membership[[#This Row],[Start_date]],Membership[[#This Row],[End_date]],"YM")</f>
        <v>11</v>
      </c>
      <c r="F197" s="1">
        <f>DATEDIF(Membership[[#This Row],[Start_date]],Membership[[#This Row],[End_date]],"MD")</f>
        <v>18</v>
      </c>
      <c r="G197" s="1" t="str">
        <f>CONCATENATE(Membership[[#This Row],[year]],"Years",Membership[[#This Row],[month]],"Months",Membership[[#This Row],[days]],"Days")</f>
        <v>13Years11Months18Days</v>
      </c>
    </row>
    <row r="198" spans="1:7" x14ac:dyDescent="0.25">
      <c r="A198" s="1">
        <v>683</v>
      </c>
      <c r="B198" s="2">
        <v>40408</v>
      </c>
      <c r="C198" s="2">
        <v>46382</v>
      </c>
      <c r="D198">
        <f>DATEDIF(Membership[[#This Row],[Start_date]],Membership[[#This Row],[End_date]],"y")</f>
        <v>16</v>
      </c>
      <c r="E198" s="1">
        <f>DATEDIF(Membership[[#This Row],[Start_date]],Membership[[#This Row],[End_date]],"YM")</f>
        <v>4</v>
      </c>
      <c r="F198" s="1">
        <f>DATEDIF(Membership[[#This Row],[Start_date]],Membership[[#This Row],[End_date]],"MD")</f>
        <v>8</v>
      </c>
      <c r="G198" s="1" t="str">
        <f>CONCATENATE(Membership[[#This Row],[year]],"Years",Membership[[#This Row],[month]],"Months",Membership[[#This Row],[days]],"Days")</f>
        <v>16Years4Months8Days</v>
      </c>
    </row>
    <row r="199" spans="1:7" x14ac:dyDescent="0.25">
      <c r="A199" s="1">
        <v>536</v>
      </c>
      <c r="B199" s="2">
        <v>40030</v>
      </c>
      <c r="C199" s="2">
        <v>41940</v>
      </c>
      <c r="D199">
        <f>DATEDIF(Membership[[#This Row],[Start_date]],Membership[[#This Row],[End_date]],"y")</f>
        <v>5</v>
      </c>
      <c r="E199" s="1">
        <f>DATEDIF(Membership[[#This Row],[Start_date]],Membership[[#This Row],[End_date]],"YM")</f>
        <v>2</v>
      </c>
      <c r="F199" s="1">
        <f>DATEDIF(Membership[[#This Row],[Start_date]],Membership[[#This Row],[End_date]],"MD")</f>
        <v>23</v>
      </c>
      <c r="G199" s="1" t="str">
        <f>CONCATENATE(Membership[[#This Row],[year]],"Years",Membership[[#This Row],[month]],"Months",Membership[[#This Row],[days]],"Days")</f>
        <v>5Years2Months23Days</v>
      </c>
    </row>
    <row r="200" spans="1:7" x14ac:dyDescent="0.25">
      <c r="A200" s="1">
        <v>142</v>
      </c>
      <c r="B200" s="2">
        <v>42858</v>
      </c>
      <c r="C200" s="2">
        <v>44812</v>
      </c>
      <c r="D200">
        <f>DATEDIF(Membership[[#This Row],[Start_date]],Membership[[#This Row],[End_date]],"y")</f>
        <v>5</v>
      </c>
      <c r="E200" s="1">
        <f>DATEDIF(Membership[[#This Row],[Start_date]],Membership[[#This Row],[End_date]],"YM")</f>
        <v>4</v>
      </c>
      <c r="F200" s="1">
        <f>DATEDIF(Membership[[#This Row],[Start_date]],Membership[[#This Row],[End_date]],"MD")</f>
        <v>5</v>
      </c>
      <c r="G200" s="1" t="str">
        <f>CONCATENATE(Membership[[#This Row],[year]],"Years",Membership[[#This Row],[month]],"Months",Membership[[#This Row],[days]],"Days")</f>
        <v>5Years4Months5Days</v>
      </c>
    </row>
    <row r="201" spans="1:7" x14ac:dyDescent="0.25">
      <c r="A201" s="1">
        <v>617</v>
      </c>
      <c r="B201" s="2">
        <v>33099</v>
      </c>
      <c r="C201" s="2">
        <v>34310</v>
      </c>
      <c r="D201">
        <f>DATEDIF(Membership[[#This Row],[Start_date]],Membership[[#This Row],[End_date]],"y")</f>
        <v>3</v>
      </c>
      <c r="E201" s="1">
        <f>DATEDIF(Membership[[#This Row],[Start_date]],Membership[[#This Row],[End_date]],"YM")</f>
        <v>3</v>
      </c>
      <c r="F201" s="1">
        <f>DATEDIF(Membership[[#This Row],[Start_date]],Membership[[#This Row],[End_date]],"MD")</f>
        <v>23</v>
      </c>
      <c r="G201" s="1" t="str">
        <f>CONCATENATE(Membership[[#This Row],[year]],"Years",Membership[[#This Row],[month]],"Months",Membership[[#This Row],[days]],"Days")</f>
        <v>3Years3Months23Days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7"/>
  <sheetViews>
    <sheetView topLeftCell="A25" workbookViewId="0">
      <selection activeCell="A3" sqref="A3:B46"/>
    </sheetView>
  </sheetViews>
  <sheetFormatPr defaultRowHeight="15" x14ac:dyDescent="0.25"/>
  <cols>
    <col min="1" max="1" width="13.140625" customWidth="1"/>
    <col min="2" max="2" width="16.140625" bestFit="1" customWidth="1"/>
  </cols>
  <sheetData>
    <row r="3" spans="1:2" x14ac:dyDescent="0.25">
      <c r="A3" s="3" t="s">
        <v>1537</v>
      </c>
      <c r="B3" t="s">
        <v>1587</v>
      </c>
    </row>
    <row r="4" spans="1:2" x14ac:dyDescent="0.25">
      <c r="A4" s="4" t="s">
        <v>1544</v>
      </c>
      <c r="B4" s="1">
        <v>56881</v>
      </c>
    </row>
    <row r="5" spans="1:2" x14ac:dyDescent="0.25">
      <c r="A5" s="4" t="s">
        <v>1545</v>
      </c>
      <c r="B5" s="1">
        <v>42143</v>
      </c>
    </row>
    <row r="6" spans="1:2" x14ac:dyDescent="0.25">
      <c r="A6" s="4" t="s">
        <v>1546</v>
      </c>
      <c r="B6" s="1">
        <v>559</v>
      </c>
    </row>
    <row r="7" spans="1:2" x14ac:dyDescent="0.25">
      <c r="A7" s="4" t="s">
        <v>1547</v>
      </c>
      <c r="B7" s="1">
        <v>51472</v>
      </c>
    </row>
    <row r="8" spans="1:2" x14ac:dyDescent="0.25">
      <c r="A8" s="4" t="s">
        <v>1548</v>
      </c>
      <c r="B8" s="1">
        <v>154370</v>
      </c>
    </row>
    <row r="9" spans="1:2" x14ac:dyDescent="0.25">
      <c r="A9" s="4" t="s">
        <v>1549</v>
      </c>
      <c r="B9" s="1">
        <v>164207</v>
      </c>
    </row>
    <row r="10" spans="1:2" x14ac:dyDescent="0.25">
      <c r="A10" s="4" t="s">
        <v>1550</v>
      </c>
      <c r="B10" s="1">
        <v>38290</v>
      </c>
    </row>
    <row r="11" spans="1:2" x14ac:dyDescent="0.25">
      <c r="A11" s="4" t="s">
        <v>1551</v>
      </c>
      <c r="B11" s="1">
        <v>34797</v>
      </c>
    </row>
    <row r="12" spans="1:2" x14ac:dyDescent="0.25">
      <c r="A12" s="4" t="s">
        <v>1552</v>
      </c>
      <c r="B12" s="1">
        <v>134189</v>
      </c>
    </row>
    <row r="13" spans="1:2" x14ac:dyDescent="0.25">
      <c r="A13" s="4" t="s">
        <v>1553</v>
      </c>
      <c r="B13" s="1">
        <v>130517</v>
      </c>
    </row>
    <row r="14" spans="1:2" x14ac:dyDescent="0.25">
      <c r="A14" s="4" t="s">
        <v>1554</v>
      </c>
      <c r="B14" s="1">
        <v>30239</v>
      </c>
    </row>
    <row r="15" spans="1:2" x14ac:dyDescent="0.25">
      <c r="A15" s="4" t="s">
        <v>1555</v>
      </c>
      <c r="B15" s="1">
        <v>158492</v>
      </c>
    </row>
    <row r="16" spans="1:2" x14ac:dyDescent="0.25">
      <c r="A16" s="4" t="s">
        <v>1556</v>
      </c>
      <c r="B16" s="1">
        <v>216512</v>
      </c>
    </row>
    <row r="17" spans="1:10" x14ac:dyDescent="0.25">
      <c r="A17" s="4" t="s">
        <v>1557</v>
      </c>
      <c r="B17" s="1">
        <v>2988</v>
      </c>
    </row>
    <row r="18" spans="1:10" x14ac:dyDescent="0.25">
      <c r="A18" s="4" t="s">
        <v>1558</v>
      </c>
      <c r="B18" s="1">
        <v>231752</v>
      </c>
    </row>
    <row r="19" spans="1:10" x14ac:dyDescent="0.25">
      <c r="A19" s="4" t="s">
        <v>1559</v>
      </c>
      <c r="B19" s="1">
        <v>95748</v>
      </c>
    </row>
    <row r="20" spans="1:10" x14ac:dyDescent="0.25">
      <c r="A20" s="4" t="s">
        <v>1560</v>
      </c>
      <c r="B20" s="1">
        <v>90380</v>
      </c>
    </row>
    <row r="21" spans="1:10" x14ac:dyDescent="0.25">
      <c r="A21" s="4" t="s">
        <v>1561</v>
      </c>
      <c r="B21" s="1">
        <v>30192</v>
      </c>
    </row>
    <row r="22" spans="1:10" x14ac:dyDescent="0.25">
      <c r="A22" s="4" t="s">
        <v>1562</v>
      </c>
      <c r="B22" s="1">
        <v>60936</v>
      </c>
    </row>
    <row r="23" spans="1:10" x14ac:dyDescent="0.25">
      <c r="A23" s="4" t="s">
        <v>1563</v>
      </c>
      <c r="B23" s="1">
        <v>31997</v>
      </c>
    </row>
    <row r="24" spans="1:10" x14ac:dyDescent="0.25">
      <c r="A24" s="4" t="s">
        <v>1564</v>
      </c>
      <c r="B24" s="1">
        <v>173594</v>
      </c>
    </row>
    <row r="25" spans="1:10" x14ac:dyDescent="0.25">
      <c r="A25" s="4" t="s">
        <v>1565</v>
      </c>
      <c r="B25" s="1">
        <v>85889</v>
      </c>
    </row>
    <row r="26" spans="1:10" x14ac:dyDescent="0.25">
      <c r="A26" s="4" t="s">
        <v>1566</v>
      </c>
      <c r="B26" s="1">
        <v>83002</v>
      </c>
    </row>
    <row r="27" spans="1:10" x14ac:dyDescent="0.25">
      <c r="A27" s="4" t="s">
        <v>1567</v>
      </c>
      <c r="B27" s="1">
        <v>61325</v>
      </c>
    </row>
    <row r="28" spans="1:10" x14ac:dyDescent="0.25">
      <c r="A28" s="4" t="s">
        <v>1568</v>
      </c>
      <c r="B28" s="1">
        <v>119958</v>
      </c>
    </row>
    <row r="29" spans="1:10" x14ac:dyDescent="0.25">
      <c r="A29" s="4" t="s">
        <v>1569</v>
      </c>
      <c r="B29" s="1">
        <v>167256</v>
      </c>
      <c r="J29">
        <v>10</v>
      </c>
    </row>
    <row r="30" spans="1:10" x14ac:dyDescent="0.25">
      <c r="A30" s="4" t="s">
        <v>1570</v>
      </c>
      <c r="B30" s="1">
        <v>168800</v>
      </c>
      <c r="J30">
        <v>20</v>
      </c>
    </row>
    <row r="31" spans="1:10" x14ac:dyDescent="0.25">
      <c r="A31" s="4" t="s">
        <v>1571</v>
      </c>
      <c r="B31" s="1">
        <v>322929</v>
      </c>
      <c r="J31">
        <v>30</v>
      </c>
    </row>
    <row r="32" spans="1:10" x14ac:dyDescent="0.25">
      <c r="A32" s="4" t="s">
        <v>1572</v>
      </c>
      <c r="B32" s="1">
        <v>150022</v>
      </c>
    </row>
    <row r="33" spans="1:2" x14ac:dyDescent="0.25">
      <c r="A33" s="4" t="s">
        <v>1573</v>
      </c>
      <c r="B33" s="1">
        <v>171839</v>
      </c>
    </row>
    <row r="34" spans="1:2" x14ac:dyDescent="0.25">
      <c r="A34" s="4" t="s">
        <v>1574</v>
      </c>
      <c r="B34" s="1">
        <v>23003</v>
      </c>
    </row>
    <row r="35" spans="1:2" x14ac:dyDescent="0.25">
      <c r="A35" s="4" t="s">
        <v>1575</v>
      </c>
      <c r="B35" s="1">
        <v>55997</v>
      </c>
    </row>
    <row r="36" spans="1:2" x14ac:dyDescent="0.25">
      <c r="A36" s="4" t="s">
        <v>1576</v>
      </c>
      <c r="B36" s="1">
        <v>267591</v>
      </c>
    </row>
    <row r="37" spans="1:2" x14ac:dyDescent="0.25">
      <c r="A37" s="4" t="s">
        <v>1577</v>
      </c>
      <c r="B37" s="1">
        <v>280056</v>
      </c>
    </row>
    <row r="38" spans="1:2" x14ac:dyDescent="0.25">
      <c r="A38" s="4" t="s">
        <v>1578</v>
      </c>
      <c r="B38" s="1">
        <v>47504</v>
      </c>
    </row>
    <row r="39" spans="1:2" x14ac:dyDescent="0.25">
      <c r="A39" s="4" t="s">
        <v>1579</v>
      </c>
      <c r="B39" s="1">
        <v>145359</v>
      </c>
    </row>
    <row r="40" spans="1:2" x14ac:dyDescent="0.25">
      <c r="A40" s="4" t="s">
        <v>1580</v>
      </c>
      <c r="B40" s="1">
        <v>274188</v>
      </c>
    </row>
    <row r="41" spans="1:2" x14ac:dyDescent="0.25">
      <c r="A41" s="4" t="s">
        <v>1581</v>
      </c>
      <c r="B41" s="1">
        <v>140249</v>
      </c>
    </row>
    <row r="42" spans="1:2" x14ac:dyDescent="0.25">
      <c r="A42" s="4" t="s">
        <v>1582</v>
      </c>
      <c r="B42" s="1">
        <v>73137</v>
      </c>
    </row>
    <row r="43" spans="1:2" x14ac:dyDescent="0.25">
      <c r="A43" s="4" t="s">
        <v>1583</v>
      </c>
      <c r="B43" s="1">
        <v>8206</v>
      </c>
    </row>
    <row r="44" spans="1:2" x14ac:dyDescent="0.25">
      <c r="A44" s="4" t="s">
        <v>1584</v>
      </c>
      <c r="B44" s="1">
        <v>75362</v>
      </c>
    </row>
    <row r="45" spans="1:2" x14ac:dyDescent="0.25">
      <c r="A45" s="4" t="s">
        <v>1585</v>
      </c>
      <c r="B45" s="1">
        <v>45852</v>
      </c>
    </row>
    <row r="46" spans="1:2" x14ac:dyDescent="0.25">
      <c r="A46" s="4" t="s">
        <v>1586</v>
      </c>
      <c r="B46" s="1">
        <v>146289</v>
      </c>
    </row>
    <row r="47" spans="1:2" x14ac:dyDescent="0.25">
      <c r="A47" s="4" t="s">
        <v>1526</v>
      </c>
      <c r="B47" s="1">
        <v>4844068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1"/>
  <sheetViews>
    <sheetView workbookViewId="0">
      <selection sqref="A1:I201"/>
    </sheetView>
  </sheetViews>
  <sheetFormatPr defaultRowHeight="15" x14ac:dyDescent="0.25"/>
  <cols>
    <col min="1" max="1" width="37.28515625" customWidth="1"/>
    <col min="2" max="2" width="7.28515625" bestFit="1" customWidth="1"/>
    <col min="3" max="3" width="8.42578125" bestFit="1" customWidth="1"/>
    <col min="4" max="4" width="11.42578125" bestFit="1" customWidth="1"/>
    <col min="5" max="5" width="17.7109375" bestFit="1" customWidth="1"/>
    <col min="6" max="6" width="17.42578125" bestFit="1" customWidth="1"/>
    <col min="7" max="7" width="16.42578125" bestFit="1" customWidth="1"/>
    <col min="8" max="8" width="20" bestFit="1" customWidth="1"/>
    <col min="9" max="9" width="39.28515625" bestFit="1" customWidth="1"/>
  </cols>
  <sheetData>
    <row r="1" spans="1:9" x14ac:dyDescent="0.25">
      <c r="A1" s="1" t="s">
        <v>191</v>
      </c>
      <c r="B1" s="1" t="s">
        <v>0</v>
      </c>
      <c r="C1" s="1" t="s">
        <v>192</v>
      </c>
      <c r="D1" s="1" t="s">
        <v>193</v>
      </c>
      <c r="E1" s="1" t="s">
        <v>194</v>
      </c>
      <c r="F1" s="1" t="s">
        <v>195</v>
      </c>
      <c r="G1" s="1" t="s">
        <v>196</v>
      </c>
      <c r="H1" t="s">
        <v>1525</v>
      </c>
      <c r="I1" t="s">
        <v>1535</v>
      </c>
    </row>
    <row r="2" spans="1:9" x14ac:dyDescent="0.25">
      <c r="A2" s="1" t="s">
        <v>197</v>
      </c>
      <c r="B2" s="1">
        <v>230</v>
      </c>
      <c r="C2" s="1">
        <v>690</v>
      </c>
      <c r="D2" s="1">
        <v>49302</v>
      </c>
      <c r="E2" s="1" t="s">
        <v>198</v>
      </c>
      <c r="F2" s="1" t="s">
        <v>199</v>
      </c>
      <c r="G2" s="2">
        <v>41991</v>
      </c>
      <c r="H2" t="str">
        <f xml:space="preserve"> IF(AND(Payment_Details[[#This Row],[AMOUNT]]&gt;0,Payment_Details[[#This Row],[AMOUNT]]&lt;3000),"LOW",IF(AND(Payment_Details[[#This Row],[AMOUNT]]&gt;3000,Payment_Details[[#This Row],[AMOUNT]]&lt;7000),"MEDIUM","HIGH"))</f>
        <v>HIGH</v>
      </c>
      <c r="I2" s="1">
        <f>AVERAGEIF(Payment_Details[Payment_Mode],Payment_Details[[#This Row],[Payment_Mode]],Payment_Details[AMOUNT])</f>
        <v>45039.893617021276</v>
      </c>
    </row>
    <row r="3" spans="1:9" x14ac:dyDescent="0.25">
      <c r="A3" s="1" t="s">
        <v>200</v>
      </c>
      <c r="B3" s="1">
        <v>3189</v>
      </c>
      <c r="C3" s="1">
        <v>933</v>
      </c>
      <c r="D3" s="1">
        <v>78698</v>
      </c>
      <c r="E3" s="1" t="s">
        <v>198</v>
      </c>
      <c r="F3" s="1" t="s">
        <v>199</v>
      </c>
      <c r="G3" s="2">
        <v>35621</v>
      </c>
      <c r="H3" t="str">
        <f xml:space="preserve"> IF(AND(Payment_Details[[#This Row],[AMOUNT]]&gt;0,Payment_Details[[#This Row],[AMOUNT]]&lt;3000),"LOW",IF(AND(Payment_Details[[#This Row],[AMOUNT]]&gt;3000,Payment_Details[[#This Row],[AMOUNT]]&lt;7000),"MEDIUM","HIGH"))</f>
        <v>HIGH</v>
      </c>
      <c r="I3" s="1">
        <f>AVERAGEIF(Payment_Details[Payment_Mode],Payment_Details[[#This Row],[Payment_Mode]],Payment_Details[AMOUNT])</f>
        <v>45039.893617021276</v>
      </c>
    </row>
    <row r="4" spans="1:9" x14ac:dyDescent="0.25">
      <c r="A4" s="1" t="s">
        <v>201</v>
      </c>
      <c r="B4" s="1">
        <v>2216</v>
      </c>
      <c r="C4" s="1">
        <v>261</v>
      </c>
      <c r="D4" s="1">
        <v>69417</v>
      </c>
      <c r="E4" s="1" t="s">
        <v>202</v>
      </c>
      <c r="F4" s="1" t="s">
        <v>199</v>
      </c>
      <c r="G4" s="2"/>
      <c r="H4" t="str">
        <f xml:space="preserve"> IF(AND(Payment_Details[[#This Row],[AMOUNT]]&gt;0,Payment_Details[[#This Row],[AMOUNT]]&lt;3000),"LOW",IF(AND(Payment_Details[[#This Row],[AMOUNT]]&gt;3000,Payment_Details[[#This Row],[AMOUNT]]&lt;7000),"MEDIUM","HIGH"))</f>
        <v>HIGH</v>
      </c>
      <c r="I4" s="1">
        <f>AVERAGEIF(Payment_Details[Payment_Mode],Payment_Details[[#This Row],[Payment_Mode]],Payment_Details[AMOUNT])</f>
        <v>45039.893617021276</v>
      </c>
    </row>
    <row r="5" spans="1:9" x14ac:dyDescent="0.25">
      <c r="A5" s="1" t="s">
        <v>203</v>
      </c>
      <c r="B5" s="1">
        <v>1904</v>
      </c>
      <c r="C5" s="1">
        <v>445</v>
      </c>
      <c r="D5" s="1">
        <v>39655</v>
      </c>
      <c r="E5" s="1" t="s">
        <v>202</v>
      </c>
      <c r="F5" s="1" t="s">
        <v>204</v>
      </c>
      <c r="G5" s="2"/>
      <c r="H5" t="str">
        <f xml:space="preserve"> IF(AND(Payment_Details[[#This Row],[AMOUNT]]&gt;0,Payment_Details[[#This Row],[AMOUNT]]&lt;3000),"LOW",IF(AND(Payment_Details[[#This Row],[AMOUNT]]&gt;3000,Payment_Details[[#This Row],[AMOUNT]]&lt;7000),"MEDIUM","HIGH"))</f>
        <v>HIGH</v>
      </c>
      <c r="I5" s="1">
        <f>AVERAGEIF(Payment_Details[Payment_Mode],Payment_Details[[#This Row],[Payment_Mode]],Payment_Details[AMOUNT])</f>
        <v>49578.858490566039</v>
      </c>
    </row>
    <row r="6" spans="1:9" x14ac:dyDescent="0.25">
      <c r="A6" s="1" t="s">
        <v>205</v>
      </c>
      <c r="B6" s="1">
        <v>7342</v>
      </c>
      <c r="C6" s="1">
        <v>722</v>
      </c>
      <c r="D6" s="1">
        <v>87400</v>
      </c>
      <c r="E6" s="1" t="s">
        <v>202</v>
      </c>
      <c r="F6" s="1" t="s">
        <v>204</v>
      </c>
      <c r="G6" s="2"/>
      <c r="H6" t="str">
        <f xml:space="preserve"> IF(AND(Payment_Details[[#This Row],[AMOUNT]]&gt;0,Payment_Details[[#This Row],[AMOUNT]]&lt;3000),"LOW",IF(AND(Payment_Details[[#This Row],[AMOUNT]]&gt;3000,Payment_Details[[#This Row],[AMOUNT]]&lt;7000),"MEDIUM","HIGH"))</f>
        <v>HIGH</v>
      </c>
      <c r="I6" s="1">
        <f>AVERAGEIF(Payment_Details[Payment_Mode],Payment_Details[[#This Row],[Payment_Mode]],Payment_Details[AMOUNT])</f>
        <v>49578.858490566039</v>
      </c>
    </row>
    <row r="7" spans="1:9" x14ac:dyDescent="0.25">
      <c r="A7" s="1" t="s">
        <v>206</v>
      </c>
      <c r="B7" s="1">
        <v>7633</v>
      </c>
      <c r="C7" s="1">
        <v>129</v>
      </c>
      <c r="D7" s="1">
        <v>56881</v>
      </c>
      <c r="E7" s="1" t="s">
        <v>198</v>
      </c>
      <c r="F7" s="1" t="s">
        <v>199</v>
      </c>
      <c r="G7" s="2">
        <v>26238</v>
      </c>
      <c r="H7" t="str">
        <f xml:space="preserve"> IF(AND(Payment_Details[[#This Row],[AMOUNT]]&gt;0,Payment_Details[[#This Row],[AMOUNT]]&lt;3000),"LOW",IF(AND(Payment_Details[[#This Row],[AMOUNT]]&gt;3000,Payment_Details[[#This Row],[AMOUNT]]&lt;7000),"MEDIUM","HIGH"))</f>
        <v>HIGH</v>
      </c>
      <c r="I7" s="1">
        <f>AVERAGEIF(Payment_Details[Payment_Mode],Payment_Details[[#This Row],[Payment_Mode]],Payment_Details[AMOUNT])</f>
        <v>45039.893617021276</v>
      </c>
    </row>
    <row r="8" spans="1:9" x14ac:dyDescent="0.25">
      <c r="A8" s="1" t="s">
        <v>207</v>
      </c>
      <c r="B8" s="1">
        <v>2154</v>
      </c>
      <c r="C8" s="1">
        <v>489</v>
      </c>
      <c r="D8" s="1">
        <v>99239</v>
      </c>
      <c r="E8" s="1" t="s">
        <v>202</v>
      </c>
      <c r="F8" s="1" t="s">
        <v>204</v>
      </c>
      <c r="G8" s="2"/>
      <c r="H8" t="str">
        <f xml:space="preserve"> IF(AND(Payment_Details[[#This Row],[AMOUNT]]&gt;0,Payment_Details[[#This Row],[AMOUNT]]&lt;3000),"LOW",IF(AND(Payment_Details[[#This Row],[AMOUNT]]&gt;3000,Payment_Details[[#This Row],[AMOUNT]]&lt;7000),"MEDIUM","HIGH"))</f>
        <v>HIGH</v>
      </c>
      <c r="I8" s="1">
        <f>AVERAGEIF(Payment_Details[Payment_Mode],Payment_Details[[#This Row],[Payment_Mode]],Payment_Details[AMOUNT])</f>
        <v>49578.858490566039</v>
      </c>
    </row>
    <row r="9" spans="1:9" x14ac:dyDescent="0.25">
      <c r="A9" s="1" t="s">
        <v>208</v>
      </c>
      <c r="B9" s="1">
        <v>5543</v>
      </c>
      <c r="C9" s="1">
        <v>165</v>
      </c>
      <c r="D9" s="1">
        <v>23921</v>
      </c>
      <c r="E9" s="1" t="s">
        <v>202</v>
      </c>
      <c r="F9" s="1" t="s">
        <v>204</v>
      </c>
      <c r="G9" s="2"/>
      <c r="H9" t="str">
        <f xml:space="preserve"> IF(AND(Payment_Details[[#This Row],[AMOUNT]]&gt;0,Payment_Details[[#This Row],[AMOUNT]]&lt;3000),"LOW",IF(AND(Payment_Details[[#This Row],[AMOUNT]]&gt;3000,Payment_Details[[#This Row],[AMOUNT]]&lt;7000),"MEDIUM","HIGH"))</f>
        <v>HIGH</v>
      </c>
      <c r="I9" s="1">
        <f>AVERAGEIF(Payment_Details[Payment_Mode],Payment_Details[[#This Row],[Payment_Mode]],Payment_Details[AMOUNT])</f>
        <v>49578.858490566039</v>
      </c>
    </row>
    <row r="10" spans="1:9" x14ac:dyDescent="0.25">
      <c r="A10" s="1" t="s">
        <v>209</v>
      </c>
      <c r="B10" s="1">
        <v>2332</v>
      </c>
      <c r="C10" s="1">
        <v>164</v>
      </c>
      <c r="D10" s="1">
        <v>67599</v>
      </c>
      <c r="E10" s="1" t="s">
        <v>202</v>
      </c>
      <c r="F10" s="1" t="s">
        <v>199</v>
      </c>
      <c r="G10" s="2"/>
      <c r="H10" t="str">
        <f xml:space="preserve"> IF(AND(Payment_Details[[#This Row],[AMOUNT]]&gt;0,Payment_Details[[#This Row],[AMOUNT]]&lt;3000),"LOW",IF(AND(Payment_Details[[#This Row],[AMOUNT]]&gt;3000,Payment_Details[[#This Row],[AMOUNT]]&lt;7000),"MEDIUM","HIGH"))</f>
        <v>HIGH</v>
      </c>
      <c r="I10" s="1">
        <f>AVERAGEIF(Payment_Details[Payment_Mode],Payment_Details[[#This Row],[Payment_Mode]],Payment_Details[AMOUNT])</f>
        <v>45039.893617021276</v>
      </c>
    </row>
    <row r="11" spans="1:9" x14ac:dyDescent="0.25">
      <c r="A11" s="1" t="s">
        <v>210</v>
      </c>
      <c r="B11" s="1">
        <v>4094</v>
      </c>
      <c r="C11" s="1">
        <v>364</v>
      </c>
      <c r="D11" s="1">
        <v>3725</v>
      </c>
      <c r="E11" s="1" t="s">
        <v>202</v>
      </c>
      <c r="F11" s="1" t="s">
        <v>204</v>
      </c>
      <c r="G11" s="2"/>
      <c r="H11" t="str">
        <f xml:space="preserve"> IF(AND(Payment_Details[[#This Row],[AMOUNT]]&gt;0,Payment_Details[[#This Row],[AMOUNT]]&lt;3000),"LOW",IF(AND(Payment_Details[[#This Row],[AMOUNT]]&gt;3000,Payment_Details[[#This Row],[AMOUNT]]&lt;7000),"MEDIUM","HIGH"))</f>
        <v>MEDIUM</v>
      </c>
      <c r="I11" s="1">
        <f>AVERAGEIF(Payment_Details[Payment_Mode],Payment_Details[[#This Row],[Payment_Mode]],Payment_Details[AMOUNT])</f>
        <v>49578.858490566039</v>
      </c>
    </row>
    <row r="12" spans="1:9" x14ac:dyDescent="0.25">
      <c r="A12" s="1" t="s">
        <v>211</v>
      </c>
      <c r="B12" s="1">
        <v>3042</v>
      </c>
      <c r="C12" s="1">
        <v>469</v>
      </c>
      <c r="D12" s="1">
        <v>95516</v>
      </c>
      <c r="E12" s="1" t="s">
        <v>198</v>
      </c>
      <c r="F12" s="1" t="s">
        <v>204</v>
      </c>
      <c r="G12" s="2">
        <v>33373</v>
      </c>
      <c r="H12" t="str">
        <f xml:space="preserve"> IF(AND(Payment_Details[[#This Row],[AMOUNT]]&gt;0,Payment_Details[[#This Row],[AMOUNT]]&lt;3000),"LOW",IF(AND(Payment_Details[[#This Row],[AMOUNT]]&gt;3000,Payment_Details[[#This Row],[AMOUNT]]&lt;7000),"MEDIUM","HIGH"))</f>
        <v>HIGH</v>
      </c>
      <c r="I12" s="1">
        <f>AVERAGEIF(Payment_Details[Payment_Mode],Payment_Details[[#This Row],[Payment_Mode]],Payment_Details[AMOUNT])</f>
        <v>49578.858490566039</v>
      </c>
    </row>
    <row r="13" spans="1:9" x14ac:dyDescent="0.25">
      <c r="A13" s="1" t="s">
        <v>212</v>
      </c>
      <c r="B13" s="1">
        <v>2220</v>
      </c>
      <c r="C13" s="1">
        <v>158</v>
      </c>
      <c r="D13" s="1">
        <v>62528</v>
      </c>
      <c r="E13" s="1" t="s">
        <v>198</v>
      </c>
      <c r="F13" s="1" t="s">
        <v>204</v>
      </c>
      <c r="G13" s="2">
        <v>27941</v>
      </c>
      <c r="H13" t="str">
        <f xml:space="preserve"> IF(AND(Payment_Details[[#This Row],[AMOUNT]]&gt;0,Payment_Details[[#This Row],[AMOUNT]]&lt;3000),"LOW",IF(AND(Payment_Details[[#This Row],[AMOUNT]]&gt;3000,Payment_Details[[#This Row],[AMOUNT]]&lt;7000),"MEDIUM","HIGH"))</f>
        <v>HIGH</v>
      </c>
      <c r="I13" s="1">
        <f>AVERAGEIF(Payment_Details[Payment_Mode],Payment_Details[[#This Row],[Payment_Mode]],Payment_Details[AMOUNT])</f>
        <v>49578.858490566039</v>
      </c>
    </row>
    <row r="14" spans="1:9" x14ac:dyDescent="0.25">
      <c r="A14" s="1" t="s">
        <v>213</v>
      </c>
      <c r="B14" s="1">
        <v>4988</v>
      </c>
      <c r="C14" s="1">
        <v>337</v>
      </c>
      <c r="D14" s="1">
        <v>21021</v>
      </c>
      <c r="E14" s="1" t="s">
        <v>202</v>
      </c>
      <c r="F14" s="1" t="s">
        <v>199</v>
      </c>
      <c r="G14" s="2"/>
      <c r="H14" t="str">
        <f xml:space="preserve"> IF(AND(Payment_Details[[#This Row],[AMOUNT]]&gt;0,Payment_Details[[#This Row],[AMOUNT]]&lt;3000),"LOW",IF(AND(Payment_Details[[#This Row],[AMOUNT]]&gt;3000,Payment_Details[[#This Row],[AMOUNT]]&lt;7000),"MEDIUM","HIGH"))</f>
        <v>HIGH</v>
      </c>
      <c r="I14" s="1">
        <f>AVERAGEIF(Payment_Details[Payment_Mode],Payment_Details[[#This Row],[Payment_Mode]],Payment_Details[AMOUNT])</f>
        <v>45039.893617021276</v>
      </c>
    </row>
    <row r="15" spans="1:9" x14ac:dyDescent="0.25">
      <c r="A15" s="1" t="s">
        <v>214</v>
      </c>
      <c r="B15" s="1">
        <v>175</v>
      </c>
      <c r="C15" s="1">
        <v>634</v>
      </c>
      <c r="D15" s="1">
        <v>99492</v>
      </c>
      <c r="E15" s="1" t="s">
        <v>202</v>
      </c>
      <c r="F15" s="1" t="s">
        <v>199</v>
      </c>
      <c r="G15" s="2"/>
      <c r="H15" t="str">
        <f xml:space="preserve"> IF(AND(Payment_Details[[#This Row],[AMOUNT]]&gt;0,Payment_Details[[#This Row],[AMOUNT]]&lt;3000),"LOW",IF(AND(Payment_Details[[#This Row],[AMOUNT]]&gt;3000,Payment_Details[[#This Row],[AMOUNT]]&lt;7000),"MEDIUM","HIGH"))</f>
        <v>HIGH</v>
      </c>
      <c r="I15" s="1">
        <f>AVERAGEIF(Payment_Details[Payment_Mode],Payment_Details[[#This Row],[Payment_Mode]],Payment_Details[AMOUNT])</f>
        <v>45039.893617021276</v>
      </c>
    </row>
    <row r="16" spans="1:9" x14ac:dyDescent="0.25">
      <c r="A16" s="1" t="s">
        <v>215</v>
      </c>
      <c r="B16" s="1">
        <v>4233</v>
      </c>
      <c r="C16" s="1">
        <v>577</v>
      </c>
      <c r="D16" s="1">
        <v>60282</v>
      </c>
      <c r="E16" s="1" t="s">
        <v>198</v>
      </c>
      <c r="F16" s="1" t="s">
        <v>199</v>
      </c>
      <c r="G16" s="2">
        <v>31998</v>
      </c>
      <c r="H16" t="str">
        <f xml:space="preserve"> IF(AND(Payment_Details[[#This Row],[AMOUNT]]&gt;0,Payment_Details[[#This Row],[AMOUNT]]&lt;3000),"LOW",IF(AND(Payment_Details[[#This Row],[AMOUNT]]&gt;3000,Payment_Details[[#This Row],[AMOUNT]]&lt;7000),"MEDIUM","HIGH"))</f>
        <v>HIGH</v>
      </c>
      <c r="I16" s="1">
        <f>AVERAGEIF(Payment_Details[Payment_Mode],Payment_Details[[#This Row],[Payment_Mode]],Payment_Details[AMOUNT])</f>
        <v>45039.893617021276</v>
      </c>
    </row>
    <row r="17" spans="1:9" x14ac:dyDescent="0.25">
      <c r="A17" s="1" t="s">
        <v>216</v>
      </c>
      <c r="B17" s="1">
        <v>4351</v>
      </c>
      <c r="C17" s="1">
        <v>907</v>
      </c>
      <c r="D17" s="1">
        <v>20357</v>
      </c>
      <c r="E17" s="1" t="s">
        <v>202</v>
      </c>
      <c r="F17" s="1" t="s">
        <v>199</v>
      </c>
      <c r="G17" s="2"/>
      <c r="H17" t="str">
        <f xml:space="preserve"> IF(AND(Payment_Details[[#This Row],[AMOUNT]]&gt;0,Payment_Details[[#This Row],[AMOUNT]]&lt;3000),"LOW",IF(AND(Payment_Details[[#This Row],[AMOUNT]]&gt;3000,Payment_Details[[#This Row],[AMOUNT]]&lt;7000),"MEDIUM","HIGH"))</f>
        <v>HIGH</v>
      </c>
      <c r="I17" s="1">
        <f>AVERAGEIF(Payment_Details[Payment_Mode],Payment_Details[[#This Row],[Payment_Mode]],Payment_Details[AMOUNT])</f>
        <v>45039.893617021276</v>
      </c>
    </row>
    <row r="18" spans="1:9" x14ac:dyDescent="0.25">
      <c r="A18" s="1" t="s">
        <v>217</v>
      </c>
      <c r="B18" s="1">
        <v>5578</v>
      </c>
      <c r="C18" s="1">
        <v>870</v>
      </c>
      <c r="D18" s="1">
        <v>24053</v>
      </c>
      <c r="E18" s="1" t="s">
        <v>202</v>
      </c>
      <c r="F18" s="1" t="s">
        <v>199</v>
      </c>
      <c r="G18" s="2"/>
      <c r="H18" t="str">
        <f xml:space="preserve"> IF(AND(Payment_Details[[#This Row],[AMOUNT]]&gt;0,Payment_Details[[#This Row],[AMOUNT]]&lt;3000),"LOW",IF(AND(Payment_Details[[#This Row],[AMOUNT]]&gt;3000,Payment_Details[[#This Row],[AMOUNT]]&lt;7000),"MEDIUM","HIGH"))</f>
        <v>HIGH</v>
      </c>
      <c r="I18" s="1">
        <f>AVERAGEIF(Payment_Details[Payment_Mode],Payment_Details[[#This Row],[Payment_Mode]],Payment_Details[AMOUNT])</f>
        <v>45039.893617021276</v>
      </c>
    </row>
    <row r="19" spans="1:9" x14ac:dyDescent="0.25">
      <c r="A19" s="1" t="s">
        <v>218</v>
      </c>
      <c r="B19" s="1">
        <v>4523</v>
      </c>
      <c r="C19" s="1">
        <v>982</v>
      </c>
      <c r="D19" s="1">
        <v>50958</v>
      </c>
      <c r="E19" s="1" t="s">
        <v>202</v>
      </c>
      <c r="F19" s="1" t="s">
        <v>199</v>
      </c>
      <c r="G19" s="2"/>
      <c r="H19" t="str">
        <f xml:space="preserve"> IF(AND(Payment_Details[[#This Row],[AMOUNT]]&gt;0,Payment_Details[[#This Row],[AMOUNT]]&lt;3000),"LOW",IF(AND(Payment_Details[[#This Row],[AMOUNT]]&gt;3000,Payment_Details[[#This Row],[AMOUNT]]&lt;7000),"MEDIUM","HIGH"))</f>
        <v>HIGH</v>
      </c>
      <c r="I19" s="1">
        <f>AVERAGEIF(Payment_Details[Payment_Mode],Payment_Details[[#This Row],[Payment_Mode]],Payment_Details[AMOUNT])</f>
        <v>45039.893617021276</v>
      </c>
    </row>
    <row r="20" spans="1:9" x14ac:dyDescent="0.25">
      <c r="A20" s="1" t="s">
        <v>219</v>
      </c>
      <c r="B20" s="1">
        <v>2972</v>
      </c>
      <c r="C20" s="1">
        <v>351</v>
      </c>
      <c r="D20" s="1">
        <v>68227</v>
      </c>
      <c r="E20" s="1" t="s">
        <v>198</v>
      </c>
      <c r="F20" s="1" t="s">
        <v>199</v>
      </c>
      <c r="G20" s="2">
        <v>28312</v>
      </c>
      <c r="H20" t="str">
        <f xml:space="preserve"> IF(AND(Payment_Details[[#This Row],[AMOUNT]]&gt;0,Payment_Details[[#This Row],[AMOUNT]]&lt;3000),"LOW",IF(AND(Payment_Details[[#This Row],[AMOUNT]]&gt;3000,Payment_Details[[#This Row],[AMOUNT]]&lt;7000),"MEDIUM","HIGH"))</f>
        <v>HIGH</v>
      </c>
      <c r="I20" s="1">
        <f>AVERAGEIF(Payment_Details[Payment_Mode],Payment_Details[[#This Row],[Payment_Mode]],Payment_Details[AMOUNT])</f>
        <v>45039.893617021276</v>
      </c>
    </row>
    <row r="21" spans="1:9" x14ac:dyDescent="0.25">
      <c r="A21" s="1" t="s">
        <v>220</v>
      </c>
      <c r="B21" s="1">
        <v>6153</v>
      </c>
      <c r="C21" s="1">
        <v>328</v>
      </c>
      <c r="D21" s="1">
        <v>77861</v>
      </c>
      <c r="E21" s="1" t="s">
        <v>198</v>
      </c>
      <c r="F21" s="1" t="s">
        <v>199</v>
      </c>
      <c r="G21" s="2">
        <v>35681</v>
      </c>
      <c r="H21" t="str">
        <f xml:space="preserve"> IF(AND(Payment_Details[[#This Row],[AMOUNT]]&gt;0,Payment_Details[[#This Row],[AMOUNT]]&lt;3000),"LOW",IF(AND(Payment_Details[[#This Row],[AMOUNT]]&gt;3000,Payment_Details[[#This Row],[AMOUNT]]&lt;7000),"MEDIUM","HIGH"))</f>
        <v>HIGH</v>
      </c>
      <c r="I21" s="1">
        <f>AVERAGEIF(Payment_Details[Payment_Mode],Payment_Details[[#This Row],[Payment_Mode]],Payment_Details[AMOUNT])</f>
        <v>45039.893617021276</v>
      </c>
    </row>
    <row r="22" spans="1:9" x14ac:dyDescent="0.25">
      <c r="A22" s="1" t="s">
        <v>221</v>
      </c>
      <c r="B22" s="1">
        <v>4852</v>
      </c>
      <c r="C22" s="1">
        <v>242</v>
      </c>
      <c r="D22" s="1">
        <v>48315</v>
      </c>
      <c r="E22" s="1" t="s">
        <v>202</v>
      </c>
      <c r="F22" s="1" t="s">
        <v>199</v>
      </c>
      <c r="G22" s="2"/>
      <c r="H22" t="str">
        <f xml:space="preserve"> IF(AND(Payment_Details[[#This Row],[AMOUNT]]&gt;0,Payment_Details[[#This Row],[AMOUNT]]&lt;3000),"LOW",IF(AND(Payment_Details[[#This Row],[AMOUNT]]&gt;3000,Payment_Details[[#This Row],[AMOUNT]]&lt;7000),"MEDIUM","HIGH"))</f>
        <v>HIGH</v>
      </c>
      <c r="I22" s="1">
        <f>AVERAGEIF(Payment_Details[Payment_Mode],Payment_Details[[#This Row],[Payment_Mode]],Payment_Details[AMOUNT])</f>
        <v>45039.893617021276</v>
      </c>
    </row>
    <row r="23" spans="1:9" x14ac:dyDescent="0.25">
      <c r="A23" s="1" t="s">
        <v>222</v>
      </c>
      <c r="B23" s="1">
        <v>8106</v>
      </c>
      <c r="C23" s="1">
        <v>421</v>
      </c>
      <c r="D23" s="1">
        <v>83002</v>
      </c>
      <c r="E23" s="1" t="s">
        <v>198</v>
      </c>
      <c r="F23" s="1" t="s">
        <v>199</v>
      </c>
      <c r="G23" s="2">
        <v>36224</v>
      </c>
      <c r="H23" t="str">
        <f xml:space="preserve"> IF(AND(Payment_Details[[#This Row],[AMOUNT]]&gt;0,Payment_Details[[#This Row],[AMOUNT]]&lt;3000),"LOW",IF(AND(Payment_Details[[#This Row],[AMOUNT]]&gt;3000,Payment_Details[[#This Row],[AMOUNT]]&lt;7000),"MEDIUM","HIGH"))</f>
        <v>HIGH</v>
      </c>
      <c r="I23" s="1">
        <f>AVERAGEIF(Payment_Details[Payment_Mode],Payment_Details[[#This Row],[Payment_Mode]],Payment_Details[AMOUNT])</f>
        <v>45039.893617021276</v>
      </c>
    </row>
    <row r="24" spans="1:9" x14ac:dyDescent="0.25">
      <c r="A24" s="1" t="s">
        <v>223</v>
      </c>
      <c r="B24" s="1">
        <v>3917</v>
      </c>
      <c r="C24" s="1">
        <v>6</v>
      </c>
      <c r="D24" s="1">
        <v>47650</v>
      </c>
      <c r="E24" s="1" t="s">
        <v>198</v>
      </c>
      <c r="F24" s="1" t="s">
        <v>204</v>
      </c>
      <c r="G24" s="2">
        <v>28437</v>
      </c>
      <c r="H24" t="str">
        <f xml:space="preserve"> IF(AND(Payment_Details[[#This Row],[AMOUNT]]&gt;0,Payment_Details[[#This Row],[AMOUNT]]&lt;3000),"LOW",IF(AND(Payment_Details[[#This Row],[AMOUNT]]&gt;3000,Payment_Details[[#This Row],[AMOUNT]]&lt;7000),"MEDIUM","HIGH"))</f>
        <v>HIGH</v>
      </c>
      <c r="I24" s="1">
        <f>AVERAGEIF(Payment_Details[Payment_Mode],Payment_Details[[#This Row],[Payment_Mode]],Payment_Details[AMOUNT])</f>
        <v>49578.858490566039</v>
      </c>
    </row>
    <row r="25" spans="1:9" x14ac:dyDescent="0.25">
      <c r="A25" s="1" t="s">
        <v>224</v>
      </c>
      <c r="B25" s="1">
        <v>9377</v>
      </c>
      <c r="C25" s="1">
        <v>384</v>
      </c>
      <c r="D25" s="1">
        <v>19386</v>
      </c>
      <c r="E25" s="1" t="s">
        <v>202</v>
      </c>
      <c r="F25" s="1" t="s">
        <v>204</v>
      </c>
      <c r="G25" s="2"/>
      <c r="H25" t="str">
        <f xml:space="preserve"> IF(AND(Payment_Details[[#This Row],[AMOUNT]]&gt;0,Payment_Details[[#This Row],[AMOUNT]]&lt;3000),"LOW",IF(AND(Payment_Details[[#This Row],[AMOUNT]]&gt;3000,Payment_Details[[#This Row],[AMOUNT]]&lt;7000),"MEDIUM","HIGH"))</f>
        <v>HIGH</v>
      </c>
      <c r="I25" s="1">
        <f>AVERAGEIF(Payment_Details[Payment_Mode],Payment_Details[[#This Row],[Payment_Mode]],Payment_Details[AMOUNT])</f>
        <v>49578.858490566039</v>
      </c>
    </row>
    <row r="26" spans="1:9" x14ac:dyDescent="0.25">
      <c r="A26" s="1" t="s">
        <v>225</v>
      </c>
      <c r="B26" s="1">
        <v>5387</v>
      </c>
      <c r="C26" s="1">
        <v>286</v>
      </c>
      <c r="D26" s="1">
        <v>39432</v>
      </c>
      <c r="E26" s="1" t="s">
        <v>198</v>
      </c>
      <c r="F26" s="1" t="s">
        <v>204</v>
      </c>
      <c r="G26" s="2">
        <v>38610</v>
      </c>
      <c r="H26" t="str">
        <f xml:space="preserve"> IF(AND(Payment_Details[[#This Row],[AMOUNT]]&gt;0,Payment_Details[[#This Row],[AMOUNT]]&lt;3000),"LOW",IF(AND(Payment_Details[[#This Row],[AMOUNT]]&gt;3000,Payment_Details[[#This Row],[AMOUNT]]&lt;7000),"MEDIUM","HIGH"))</f>
        <v>HIGH</v>
      </c>
      <c r="I26" s="1">
        <f>AVERAGEIF(Payment_Details[Payment_Mode],Payment_Details[[#This Row],[Payment_Mode]],Payment_Details[AMOUNT])</f>
        <v>49578.858490566039</v>
      </c>
    </row>
    <row r="27" spans="1:9" x14ac:dyDescent="0.25">
      <c r="A27" s="1" t="s">
        <v>226</v>
      </c>
      <c r="B27" s="1">
        <v>6513</v>
      </c>
      <c r="C27" s="1">
        <v>892</v>
      </c>
      <c r="D27" s="1">
        <v>1421</v>
      </c>
      <c r="E27" s="1" t="s">
        <v>198</v>
      </c>
      <c r="F27" s="1" t="s">
        <v>204</v>
      </c>
      <c r="G27" s="2">
        <v>43811</v>
      </c>
      <c r="H27" t="str">
        <f xml:space="preserve"> IF(AND(Payment_Details[[#This Row],[AMOUNT]]&gt;0,Payment_Details[[#This Row],[AMOUNT]]&lt;3000),"LOW",IF(AND(Payment_Details[[#This Row],[AMOUNT]]&gt;3000,Payment_Details[[#This Row],[AMOUNT]]&lt;7000),"MEDIUM","HIGH"))</f>
        <v>LOW</v>
      </c>
      <c r="I27" s="1">
        <f>AVERAGEIF(Payment_Details[Payment_Mode],Payment_Details[[#This Row],[Payment_Mode]],Payment_Details[AMOUNT])</f>
        <v>49578.858490566039</v>
      </c>
    </row>
    <row r="28" spans="1:9" x14ac:dyDescent="0.25">
      <c r="A28" s="1" t="s">
        <v>227</v>
      </c>
      <c r="B28" s="1">
        <v>3965</v>
      </c>
      <c r="C28" s="1">
        <v>558</v>
      </c>
      <c r="D28" s="1">
        <v>16113</v>
      </c>
      <c r="E28" s="1" t="s">
        <v>198</v>
      </c>
      <c r="F28" s="1" t="s">
        <v>204</v>
      </c>
      <c r="G28" s="2">
        <v>41593</v>
      </c>
      <c r="H28" t="str">
        <f xml:space="preserve"> IF(AND(Payment_Details[[#This Row],[AMOUNT]]&gt;0,Payment_Details[[#This Row],[AMOUNT]]&lt;3000),"LOW",IF(AND(Payment_Details[[#This Row],[AMOUNT]]&gt;3000,Payment_Details[[#This Row],[AMOUNT]]&lt;7000),"MEDIUM","HIGH"))</f>
        <v>HIGH</v>
      </c>
      <c r="I28" s="1">
        <f>AVERAGEIF(Payment_Details[Payment_Mode],Payment_Details[[#This Row],[Payment_Mode]],Payment_Details[AMOUNT])</f>
        <v>49578.858490566039</v>
      </c>
    </row>
    <row r="29" spans="1:9" x14ac:dyDescent="0.25">
      <c r="A29" s="1" t="s">
        <v>228</v>
      </c>
      <c r="B29" s="1">
        <v>8893</v>
      </c>
      <c r="C29" s="1">
        <v>481</v>
      </c>
      <c r="D29" s="1">
        <v>52318</v>
      </c>
      <c r="E29" s="1" t="s">
        <v>202</v>
      </c>
      <c r="F29" s="1" t="s">
        <v>199</v>
      </c>
      <c r="G29" s="2"/>
      <c r="H29" t="str">
        <f xml:space="preserve"> IF(AND(Payment_Details[[#This Row],[AMOUNT]]&gt;0,Payment_Details[[#This Row],[AMOUNT]]&lt;3000),"LOW",IF(AND(Payment_Details[[#This Row],[AMOUNT]]&gt;3000,Payment_Details[[#This Row],[AMOUNT]]&lt;7000),"MEDIUM","HIGH"))</f>
        <v>HIGH</v>
      </c>
      <c r="I29" s="1">
        <f>AVERAGEIF(Payment_Details[Payment_Mode],Payment_Details[[#This Row],[Payment_Mode]],Payment_Details[AMOUNT])</f>
        <v>45039.893617021276</v>
      </c>
    </row>
    <row r="30" spans="1:9" x14ac:dyDescent="0.25">
      <c r="A30" s="1" t="s">
        <v>229</v>
      </c>
      <c r="B30" s="1">
        <v>1897</v>
      </c>
      <c r="C30" s="1">
        <v>155</v>
      </c>
      <c r="D30" s="1">
        <v>7389</v>
      </c>
      <c r="E30" s="1" t="s">
        <v>202</v>
      </c>
      <c r="F30" s="1" t="s">
        <v>199</v>
      </c>
      <c r="G30" s="2"/>
      <c r="H30" t="str">
        <f xml:space="preserve"> IF(AND(Payment_Details[[#This Row],[AMOUNT]]&gt;0,Payment_Details[[#This Row],[AMOUNT]]&lt;3000),"LOW",IF(AND(Payment_Details[[#This Row],[AMOUNT]]&gt;3000,Payment_Details[[#This Row],[AMOUNT]]&lt;7000),"MEDIUM","HIGH"))</f>
        <v>HIGH</v>
      </c>
      <c r="I30" s="1">
        <f>AVERAGEIF(Payment_Details[Payment_Mode],Payment_Details[[#This Row],[Payment_Mode]],Payment_Details[AMOUNT])</f>
        <v>45039.893617021276</v>
      </c>
    </row>
    <row r="31" spans="1:9" x14ac:dyDescent="0.25">
      <c r="A31" s="1" t="s">
        <v>1074</v>
      </c>
      <c r="B31" s="1">
        <v>390</v>
      </c>
      <c r="C31" s="1">
        <v>771</v>
      </c>
      <c r="D31" s="1">
        <v>86040</v>
      </c>
      <c r="E31" s="1" t="s">
        <v>198</v>
      </c>
      <c r="F31" s="1" t="s">
        <v>204</v>
      </c>
      <c r="G31" s="2">
        <v>41593</v>
      </c>
      <c r="H31" t="str">
        <f xml:space="preserve"> IF(AND(Payment_Details[[#This Row],[AMOUNT]]&gt;0,Payment_Details[[#This Row],[AMOUNT]]&lt;3000),"LOW",IF(AND(Payment_Details[[#This Row],[AMOUNT]]&gt;3000,Payment_Details[[#This Row],[AMOUNT]]&lt;7000),"MEDIUM","HIGH"))</f>
        <v>HIGH</v>
      </c>
      <c r="I31" s="1">
        <f>AVERAGEIF(Payment_Details[Payment_Mode],Payment_Details[[#This Row],[Payment_Mode]],Payment_Details[AMOUNT])</f>
        <v>49578.858490566039</v>
      </c>
    </row>
    <row r="32" spans="1:9" x14ac:dyDescent="0.25">
      <c r="A32" s="1" t="s">
        <v>1075</v>
      </c>
      <c r="B32" s="1">
        <v>3633</v>
      </c>
      <c r="C32" s="1">
        <v>945</v>
      </c>
      <c r="D32" s="1">
        <v>56148</v>
      </c>
      <c r="E32" s="1" t="s">
        <v>198</v>
      </c>
      <c r="F32" s="1" t="s">
        <v>204</v>
      </c>
      <c r="G32" s="2">
        <v>37113</v>
      </c>
      <c r="H32" t="str">
        <f xml:space="preserve"> IF(AND(Payment_Details[[#This Row],[AMOUNT]]&gt;0,Payment_Details[[#This Row],[AMOUNT]]&lt;3000),"LOW",IF(AND(Payment_Details[[#This Row],[AMOUNT]]&gt;3000,Payment_Details[[#This Row],[AMOUNT]]&lt;7000),"MEDIUM","HIGH"))</f>
        <v>HIGH</v>
      </c>
      <c r="I32" s="1">
        <f>AVERAGEIF(Payment_Details[Payment_Mode],Payment_Details[[#This Row],[Payment_Mode]],Payment_Details[AMOUNT])</f>
        <v>49578.858490566039</v>
      </c>
    </row>
    <row r="33" spans="1:9" x14ac:dyDescent="0.25">
      <c r="A33" s="1" t="s">
        <v>1076</v>
      </c>
      <c r="B33" s="1">
        <v>7828</v>
      </c>
      <c r="C33" s="1">
        <v>719</v>
      </c>
      <c r="D33" s="1">
        <v>894</v>
      </c>
      <c r="E33" s="1" t="s">
        <v>198</v>
      </c>
      <c r="F33" s="1" t="s">
        <v>199</v>
      </c>
      <c r="G33" s="2">
        <v>38915</v>
      </c>
      <c r="H33" t="str">
        <f xml:space="preserve"> IF(AND(Payment_Details[[#This Row],[AMOUNT]]&gt;0,Payment_Details[[#This Row],[AMOUNT]]&lt;3000),"LOW",IF(AND(Payment_Details[[#This Row],[AMOUNT]]&gt;3000,Payment_Details[[#This Row],[AMOUNT]]&lt;7000),"MEDIUM","HIGH"))</f>
        <v>LOW</v>
      </c>
      <c r="I33" s="1">
        <f>AVERAGEIF(Payment_Details[Payment_Mode],Payment_Details[[#This Row],[Payment_Mode]],Payment_Details[AMOUNT])</f>
        <v>45039.893617021276</v>
      </c>
    </row>
    <row r="34" spans="1:9" x14ac:dyDescent="0.25">
      <c r="A34" s="1" t="s">
        <v>1077</v>
      </c>
      <c r="B34" s="1">
        <v>2241</v>
      </c>
      <c r="C34" s="1">
        <v>493</v>
      </c>
      <c r="D34" s="1">
        <v>35634</v>
      </c>
      <c r="E34" s="1" t="s">
        <v>202</v>
      </c>
      <c r="F34" s="1" t="s">
        <v>204</v>
      </c>
      <c r="G34" s="2"/>
      <c r="H34" t="str">
        <f xml:space="preserve"> IF(AND(Payment_Details[[#This Row],[AMOUNT]]&gt;0,Payment_Details[[#This Row],[AMOUNT]]&lt;3000),"LOW",IF(AND(Payment_Details[[#This Row],[AMOUNT]]&gt;3000,Payment_Details[[#This Row],[AMOUNT]]&lt;7000),"MEDIUM","HIGH"))</f>
        <v>HIGH</v>
      </c>
      <c r="I34" s="1">
        <f>AVERAGEIF(Payment_Details[Payment_Mode],Payment_Details[[#This Row],[Payment_Mode]],Payment_Details[AMOUNT])</f>
        <v>49578.858490566039</v>
      </c>
    </row>
    <row r="35" spans="1:9" x14ac:dyDescent="0.25">
      <c r="A35" s="1" t="s">
        <v>1078</v>
      </c>
      <c r="B35" s="1">
        <v>896</v>
      </c>
      <c r="C35" s="1">
        <v>998</v>
      </c>
      <c r="D35" s="1">
        <v>28701</v>
      </c>
      <c r="E35" s="1" t="s">
        <v>198</v>
      </c>
      <c r="F35" s="1" t="s">
        <v>199</v>
      </c>
      <c r="G35" s="2">
        <v>41593</v>
      </c>
      <c r="H35" t="str">
        <f xml:space="preserve"> IF(AND(Payment_Details[[#This Row],[AMOUNT]]&gt;0,Payment_Details[[#This Row],[AMOUNT]]&lt;3000),"LOW",IF(AND(Payment_Details[[#This Row],[AMOUNT]]&gt;3000,Payment_Details[[#This Row],[AMOUNT]]&lt;7000),"MEDIUM","HIGH"))</f>
        <v>HIGH</v>
      </c>
      <c r="I35" s="1">
        <f>AVERAGEIF(Payment_Details[Payment_Mode],Payment_Details[[#This Row],[Payment_Mode]],Payment_Details[AMOUNT])</f>
        <v>45039.893617021276</v>
      </c>
    </row>
    <row r="36" spans="1:9" x14ac:dyDescent="0.25">
      <c r="A36" s="1" t="s">
        <v>1079</v>
      </c>
      <c r="B36" s="1">
        <v>6361</v>
      </c>
      <c r="C36" s="1">
        <v>968</v>
      </c>
      <c r="D36" s="1">
        <v>90380</v>
      </c>
      <c r="E36" s="1" t="s">
        <v>198</v>
      </c>
      <c r="F36" s="1" t="s">
        <v>199</v>
      </c>
      <c r="G36" s="2">
        <v>34183</v>
      </c>
      <c r="H36" t="str">
        <f xml:space="preserve"> IF(AND(Payment_Details[[#This Row],[AMOUNT]]&gt;0,Payment_Details[[#This Row],[AMOUNT]]&lt;3000),"LOW",IF(AND(Payment_Details[[#This Row],[AMOUNT]]&gt;3000,Payment_Details[[#This Row],[AMOUNT]]&lt;7000),"MEDIUM","HIGH"))</f>
        <v>HIGH</v>
      </c>
      <c r="I36" s="1">
        <f>AVERAGEIF(Payment_Details[Payment_Mode],Payment_Details[[#This Row],[Payment_Mode]],Payment_Details[AMOUNT])</f>
        <v>45039.893617021276</v>
      </c>
    </row>
    <row r="37" spans="1:9" x14ac:dyDescent="0.25">
      <c r="A37" s="1" t="s">
        <v>1080</v>
      </c>
      <c r="B37" s="1">
        <v>6713</v>
      </c>
      <c r="C37" s="1">
        <v>738</v>
      </c>
      <c r="D37" s="1">
        <v>21813</v>
      </c>
      <c r="E37" s="1" t="s">
        <v>202</v>
      </c>
      <c r="F37" s="1" t="s">
        <v>204</v>
      </c>
      <c r="G37" s="2"/>
      <c r="H37" t="str">
        <f xml:space="preserve"> IF(AND(Payment_Details[[#This Row],[AMOUNT]]&gt;0,Payment_Details[[#This Row],[AMOUNT]]&lt;3000),"LOW",IF(AND(Payment_Details[[#This Row],[AMOUNT]]&gt;3000,Payment_Details[[#This Row],[AMOUNT]]&lt;7000),"MEDIUM","HIGH"))</f>
        <v>HIGH</v>
      </c>
      <c r="I37" s="1">
        <f>AVERAGEIF(Payment_Details[Payment_Mode],Payment_Details[[#This Row],[Payment_Mode]],Payment_Details[AMOUNT])</f>
        <v>49578.858490566039</v>
      </c>
    </row>
    <row r="38" spans="1:9" x14ac:dyDescent="0.25">
      <c r="A38" s="1" t="s">
        <v>1081</v>
      </c>
      <c r="B38" s="1">
        <v>4283</v>
      </c>
      <c r="C38" s="1">
        <v>912</v>
      </c>
      <c r="D38" s="1">
        <v>36312</v>
      </c>
      <c r="E38" s="1" t="s">
        <v>202</v>
      </c>
      <c r="F38" s="1" t="s">
        <v>199</v>
      </c>
      <c r="G38" s="2"/>
      <c r="H38" t="str">
        <f xml:space="preserve"> IF(AND(Payment_Details[[#This Row],[AMOUNT]]&gt;0,Payment_Details[[#This Row],[AMOUNT]]&lt;3000),"LOW",IF(AND(Payment_Details[[#This Row],[AMOUNT]]&gt;3000,Payment_Details[[#This Row],[AMOUNT]]&lt;7000),"MEDIUM","HIGH"))</f>
        <v>HIGH</v>
      </c>
      <c r="I38" s="1">
        <f>AVERAGEIF(Payment_Details[Payment_Mode],Payment_Details[[#This Row],[Payment_Mode]],Payment_Details[AMOUNT])</f>
        <v>45039.893617021276</v>
      </c>
    </row>
    <row r="39" spans="1:9" x14ac:dyDescent="0.25">
      <c r="A39" s="1" t="s">
        <v>1082</v>
      </c>
      <c r="B39" s="1">
        <v>9486</v>
      </c>
      <c r="C39" s="1">
        <v>782</v>
      </c>
      <c r="D39" s="1">
        <v>24856</v>
      </c>
      <c r="E39" s="1" t="s">
        <v>198</v>
      </c>
      <c r="F39" s="1" t="s">
        <v>199</v>
      </c>
      <c r="G39" s="2">
        <v>37549</v>
      </c>
      <c r="H39" t="str">
        <f xml:space="preserve"> IF(AND(Payment_Details[[#This Row],[AMOUNT]]&gt;0,Payment_Details[[#This Row],[AMOUNT]]&lt;3000),"LOW",IF(AND(Payment_Details[[#This Row],[AMOUNT]]&gt;3000,Payment_Details[[#This Row],[AMOUNT]]&lt;7000),"MEDIUM","HIGH"))</f>
        <v>HIGH</v>
      </c>
      <c r="I39" s="1">
        <f>AVERAGEIF(Payment_Details[Payment_Mode],Payment_Details[[#This Row],[Payment_Mode]],Payment_Details[AMOUNT])</f>
        <v>45039.893617021276</v>
      </c>
    </row>
    <row r="40" spans="1:9" x14ac:dyDescent="0.25">
      <c r="A40" s="1" t="s">
        <v>1083</v>
      </c>
      <c r="B40" s="1">
        <v>308</v>
      </c>
      <c r="C40" s="1">
        <v>140</v>
      </c>
      <c r="D40" s="1">
        <v>39234</v>
      </c>
      <c r="E40" s="1" t="s">
        <v>198</v>
      </c>
      <c r="F40" s="1" t="s">
        <v>199</v>
      </c>
      <c r="G40" s="2">
        <v>38915</v>
      </c>
      <c r="H40" t="str">
        <f xml:space="preserve"> IF(AND(Payment_Details[[#This Row],[AMOUNT]]&gt;0,Payment_Details[[#This Row],[AMOUNT]]&lt;3000),"LOW",IF(AND(Payment_Details[[#This Row],[AMOUNT]]&gt;3000,Payment_Details[[#This Row],[AMOUNT]]&lt;7000),"MEDIUM","HIGH"))</f>
        <v>HIGH</v>
      </c>
      <c r="I40" s="1">
        <f>AVERAGEIF(Payment_Details[Payment_Mode],Payment_Details[[#This Row],[Payment_Mode]],Payment_Details[AMOUNT])</f>
        <v>45039.893617021276</v>
      </c>
    </row>
    <row r="41" spans="1:9" x14ac:dyDescent="0.25">
      <c r="A41" s="1" t="s">
        <v>1084</v>
      </c>
      <c r="B41" s="1">
        <v>8927</v>
      </c>
      <c r="C41" s="1">
        <v>702</v>
      </c>
      <c r="D41" s="1">
        <v>74222</v>
      </c>
      <c r="E41" s="1" t="s">
        <v>198</v>
      </c>
      <c r="F41" s="1" t="s">
        <v>204</v>
      </c>
      <c r="G41" s="2">
        <v>38311</v>
      </c>
      <c r="H41" t="str">
        <f xml:space="preserve"> IF(AND(Payment_Details[[#This Row],[AMOUNT]]&gt;0,Payment_Details[[#This Row],[AMOUNT]]&lt;3000),"LOW",IF(AND(Payment_Details[[#This Row],[AMOUNT]]&gt;3000,Payment_Details[[#This Row],[AMOUNT]]&lt;7000),"MEDIUM","HIGH"))</f>
        <v>HIGH</v>
      </c>
      <c r="I41" s="1">
        <f>AVERAGEIF(Payment_Details[Payment_Mode],Payment_Details[[#This Row],[Payment_Mode]],Payment_Details[AMOUNT])</f>
        <v>49578.858490566039</v>
      </c>
    </row>
    <row r="42" spans="1:9" x14ac:dyDescent="0.25">
      <c r="A42" s="1" t="s">
        <v>1085</v>
      </c>
      <c r="B42" s="1">
        <v>249</v>
      </c>
      <c r="C42" s="1">
        <v>284</v>
      </c>
      <c r="D42" s="1">
        <v>47260</v>
      </c>
      <c r="E42" s="1" t="s">
        <v>198</v>
      </c>
      <c r="F42" s="1" t="s">
        <v>199</v>
      </c>
      <c r="G42" s="2">
        <v>30018</v>
      </c>
      <c r="H42" t="str">
        <f xml:space="preserve"> IF(AND(Payment_Details[[#This Row],[AMOUNT]]&gt;0,Payment_Details[[#This Row],[AMOUNT]]&lt;3000),"LOW",IF(AND(Payment_Details[[#This Row],[AMOUNT]]&gt;3000,Payment_Details[[#This Row],[AMOUNT]]&lt;7000),"MEDIUM","HIGH"))</f>
        <v>HIGH</v>
      </c>
      <c r="I42" s="1">
        <f>AVERAGEIF(Payment_Details[Payment_Mode],Payment_Details[[#This Row],[Payment_Mode]],Payment_Details[AMOUNT])</f>
        <v>45039.893617021276</v>
      </c>
    </row>
    <row r="43" spans="1:9" x14ac:dyDescent="0.25">
      <c r="A43" s="1" t="s">
        <v>1086</v>
      </c>
      <c r="B43" s="1">
        <v>2620</v>
      </c>
      <c r="C43" s="1">
        <v>199</v>
      </c>
      <c r="D43" s="1">
        <v>45432</v>
      </c>
      <c r="E43" s="1" t="s">
        <v>202</v>
      </c>
      <c r="F43" s="1" t="s">
        <v>204</v>
      </c>
      <c r="G43" s="2"/>
      <c r="H43" t="str">
        <f xml:space="preserve"> IF(AND(Payment_Details[[#This Row],[AMOUNT]]&gt;0,Payment_Details[[#This Row],[AMOUNT]]&lt;3000),"LOW",IF(AND(Payment_Details[[#This Row],[AMOUNT]]&gt;3000,Payment_Details[[#This Row],[AMOUNT]]&lt;7000),"MEDIUM","HIGH"))</f>
        <v>HIGH</v>
      </c>
      <c r="I43" s="1">
        <f>AVERAGEIF(Payment_Details[Payment_Mode],Payment_Details[[#This Row],[Payment_Mode]],Payment_Details[AMOUNT])</f>
        <v>49578.858490566039</v>
      </c>
    </row>
    <row r="44" spans="1:9" x14ac:dyDescent="0.25">
      <c r="A44" s="1" t="s">
        <v>1087</v>
      </c>
      <c r="B44" s="1">
        <v>1164</v>
      </c>
      <c r="C44" s="1">
        <v>228</v>
      </c>
      <c r="D44" s="1">
        <v>30192</v>
      </c>
      <c r="E44" s="1" t="s">
        <v>198</v>
      </c>
      <c r="F44" s="1" t="s">
        <v>204</v>
      </c>
      <c r="G44" s="2">
        <v>34433</v>
      </c>
      <c r="H44" t="str">
        <f xml:space="preserve"> IF(AND(Payment_Details[[#This Row],[AMOUNT]]&gt;0,Payment_Details[[#This Row],[AMOUNT]]&lt;3000),"LOW",IF(AND(Payment_Details[[#This Row],[AMOUNT]]&gt;3000,Payment_Details[[#This Row],[AMOUNT]]&lt;7000),"MEDIUM","HIGH"))</f>
        <v>HIGH</v>
      </c>
      <c r="I44" s="1">
        <f>AVERAGEIF(Payment_Details[Payment_Mode],Payment_Details[[#This Row],[Payment_Mode]],Payment_Details[AMOUNT])</f>
        <v>49578.858490566039</v>
      </c>
    </row>
    <row r="45" spans="1:9" x14ac:dyDescent="0.25">
      <c r="A45" s="1" t="s">
        <v>1088</v>
      </c>
      <c r="B45" s="1">
        <v>4711</v>
      </c>
      <c r="C45" s="1">
        <v>908</v>
      </c>
      <c r="D45" s="1">
        <v>53868</v>
      </c>
      <c r="E45" s="1" t="s">
        <v>202</v>
      </c>
      <c r="F45" s="1" t="s">
        <v>199</v>
      </c>
      <c r="G45" s="2"/>
      <c r="H45" t="str">
        <f xml:space="preserve"> IF(AND(Payment_Details[[#This Row],[AMOUNT]]&gt;0,Payment_Details[[#This Row],[AMOUNT]]&lt;3000),"LOW",IF(AND(Payment_Details[[#This Row],[AMOUNT]]&gt;3000,Payment_Details[[#This Row],[AMOUNT]]&lt;7000),"MEDIUM","HIGH"))</f>
        <v>HIGH</v>
      </c>
      <c r="I45" s="1">
        <f>AVERAGEIF(Payment_Details[Payment_Mode],Payment_Details[[#This Row],[Payment_Mode]],Payment_Details[AMOUNT])</f>
        <v>45039.893617021276</v>
      </c>
    </row>
    <row r="46" spans="1:9" x14ac:dyDescent="0.25">
      <c r="A46" s="1" t="s">
        <v>1089</v>
      </c>
      <c r="B46" s="1">
        <v>4053</v>
      </c>
      <c r="C46" s="1">
        <v>594</v>
      </c>
      <c r="D46" s="1">
        <v>9691</v>
      </c>
      <c r="E46" s="1" t="s">
        <v>202</v>
      </c>
      <c r="F46" s="1" t="s">
        <v>199</v>
      </c>
      <c r="G46" s="2"/>
      <c r="H46" t="str">
        <f xml:space="preserve"> IF(AND(Payment_Details[[#This Row],[AMOUNT]]&gt;0,Payment_Details[[#This Row],[AMOUNT]]&lt;3000),"LOW",IF(AND(Payment_Details[[#This Row],[AMOUNT]]&gt;3000,Payment_Details[[#This Row],[AMOUNT]]&lt;7000),"MEDIUM","HIGH"))</f>
        <v>HIGH</v>
      </c>
      <c r="I46" s="1">
        <f>AVERAGEIF(Payment_Details[Payment_Mode],Payment_Details[[#This Row],[Payment_Mode]],Payment_Details[AMOUNT])</f>
        <v>45039.893617021276</v>
      </c>
    </row>
    <row r="47" spans="1:9" x14ac:dyDescent="0.25">
      <c r="A47" s="1" t="s">
        <v>1090</v>
      </c>
      <c r="B47" s="1">
        <v>4272</v>
      </c>
      <c r="C47" s="1">
        <v>542</v>
      </c>
      <c r="D47" s="1">
        <v>39001</v>
      </c>
      <c r="E47" s="1" t="s">
        <v>202</v>
      </c>
      <c r="F47" s="1" t="s">
        <v>204</v>
      </c>
      <c r="G47" s="2"/>
      <c r="H47" t="str">
        <f xml:space="preserve"> IF(AND(Payment_Details[[#This Row],[AMOUNT]]&gt;0,Payment_Details[[#This Row],[AMOUNT]]&lt;3000),"LOW",IF(AND(Payment_Details[[#This Row],[AMOUNT]]&gt;3000,Payment_Details[[#This Row],[AMOUNT]]&lt;7000),"MEDIUM","HIGH"))</f>
        <v>HIGH</v>
      </c>
      <c r="I47" s="1">
        <f>AVERAGEIF(Payment_Details[Payment_Mode],Payment_Details[[#This Row],[Payment_Mode]],Payment_Details[AMOUNT])</f>
        <v>49578.858490566039</v>
      </c>
    </row>
    <row r="48" spans="1:9" x14ac:dyDescent="0.25">
      <c r="A48" s="1" t="s">
        <v>1091</v>
      </c>
      <c r="B48" s="1">
        <v>7005</v>
      </c>
      <c r="C48" s="1">
        <v>586</v>
      </c>
      <c r="D48" s="1">
        <v>70814</v>
      </c>
      <c r="E48" s="1" t="s">
        <v>202</v>
      </c>
      <c r="F48" s="1" t="s">
        <v>199</v>
      </c>
      <c r="G48" s="2"/>
      <c r="H48" t="str">
        <f xml:space="preserve"> IF(AND(Payment_Details[[#This Row],[AMOUNT]]&gt;0,Payment_Details[[#This Row],[AMOUNT]]&lt;3000),"LOW",IF(AND(Payment_Details[[#This Row],[AMOUNT]]&gt;3000,Payment_Details[[#This Row],[AMOUNT]]&lt;7000),"MEDIUM","HIGH"))</f>
        <v>HIGH</v>
      </c>
      <c r="I48" s="1">
        <f>AVERAGEIF(Payment_Details[Payment_Mode],Payment_Details[[#This Row],[Payment_Mode]],Payment_Details[AMOUNT])</f>
        <v>45039.893617021276</v>
      </c>
    </row>
    <row r="49" spans="1:9" x14ac:dyDescent="0.25">
      <c r="A49" s="1" t="s">
        <v>1092</v>
      </c>
      <c r="B49" s="1">
        <v>2308</v>
      </c>
      <c r="C49" s="1">
        <v>636</v>
      </c>
      <c r="D49" s="1">
        <v>13740</v>
      </c>
      <c r="E49" s="1" t="s">
        <v>198</v>
      </c>
      <c r="F49" s="1" t="s">
        <v>204</v>
      </c>
      <c r="G49" s="2">
        <v>39669</v>
      </c>
      <c r="H49" t="str">
        <f xml:space="preserve"> IF(AND(Payment_Details[[#This Row],[AMOUNT]]&gt;0,Payment_Details[[#This Row],[AMOUNT]]&lt;3000),"LOW",IF(AND(Payment_Details[[#This Row],[AMOUNT]]&gt;3000,Payment_Details[[#This Row],[AMOUNT]]&lt;7000),"MEDIUM","HIGH"))</f>
        <v>HIGH</v>
      </c>
      <c r="I49" s="1">
        <f>AVERAGEIF(Payment_Details[Payment_Mode],Payment_Details[[#This Row],[Payment_Mode]],Payment_Details[AMOUNT])</f>
        <v>49578.858490566039</v>
      </c>
    </row>
    <row r="50" spans="1:9" x14ac:dyDescent="0.25">
      <c r="A50" s="1" t="s">
        <v>1093</v>
      </c>
      <c r="B50" s="1">
        <v>5150</v>
      </c>
      <c r="C50" s="1">
        <v>581</v>
      </c>
      <c r="D50" s="1">
        <v>33435</v>
      </c>
      <c r="E50" s="1" t="s">
        <v>202</v>
      </c>
      <c r="F50" s="1" t="s">
        <v>199</v>
      </c>
      <c r="G50" s="2"/>
      <c r="H50" t="str">
        <f xml:space="preserve"> IF(AND(Payment_Details[[#This Row],[AMOUNT]]&gt;0,Payment_Details[[#This Row],[AMOUNT]]&lt;3000),"LOW",IF(AND(Payment_Details[[#This Row],[AMOUNT]]&gt;3000,Payment_Details[[#This Row],[AMOUNT]]&lt;7000),"MEDIUM","HIGH"))</f>
        <v>HIGH</v>
      </c>
      <c r="I50" s="1">
        <f>AVERAGEIF(Payment_Details[Payment_Mode],Payment_Details[[#This Row],[Payment_Mode]],Payment_Details[AMOUNT])</f>
        <v>45039.893617021276</v>
      </c>
    </row>
    <row r="51" spans="1:9" x14ac:dyDescent="0.25">
      <c r="A51" s="1" t="s">
        <v>1094</v>
      </c>
      <c r="B51" s="1">
        <v>693</v>
      </c>
      <c r="C51" s="1">
        <v>336</v>
      </c>
      <c r="D51" s="1">
        <v>73589</v>
      </c>
      <c r="E51" s="1" t="s">
        <v>202</v>
      </c>
      <c r="F51" s="1" t="s">
        <v>199</v>
      </c>
      <c r="G51" s="2"/>
      <c r="H51" t="str">
        <f xml:space="preserve"> IF(AND(Payment_Details[[#This Row],[AMOUNT]]&gt;0,Payment_Details[[#This Row],[AMOUNT]]&lt;3000),"LOW",IF(AND(Payment_Details[[#This Row],[AMOUNT]]&gt;3000,Payment_Details[[#This Row],[AMOUNT]]&lt;7000),"MEDIUM","HIGH"))</f>
        <v>HIGH</v>
      </c>
      <c r="I51" s="1">
        <f>AVERAGEIF(Payment_Details[Payment_Mode],Payment_Details[[#This Row],[Payment_Mode]],Payment_Details[AMOUNT])</f>
        <v>45039.893617021276</v>
      </c>
    </row>
    <row r="52" spans="1:9" x14ac:dyDescent="0.25">
      <c r="A52" s="1" t="s">
        <v>1095</v>
      </c>
      <c r="B52" s="1">
        <v>9598</v>
      </c>
      <c r="C52" s="1">
        <v>504</v>
      </c>
      <c r="D52" s="1">
        <v>18598</v>
      </c>
      <c r="E52" s="1" t="s">
        <v>198</v>
      </c>
      <c r="F52" s="1" t="s">
        <v>204</v>
      </c>
      <c r="G52" s="2">
        <v>30239</v>
      </c>
      <c r="H52" t="str">
        <f xml:space="preserve"> IF(AND(Payment_Details[[#This Row],[AMOUNT]]&gt;0,Payment_Details[[#This Row],[AMOUNT]]&lt;3000),"LOW",IF(AND(Payment_Details[[#This Row],[AMOUNT]]&gt;3000,Payment_Details[[#This Row],[AMOUNT]]&lt;7000),"MEDIUM","HIGH"))</f>
        <v>HIGH</v>
      </c>
      <c r="I52" s="1">
        <f>AVERAGEIF(Payment_Details[Payment_Mode],Payment_Details[[#This Row],[Payment_Mode]],Payment_Details[AMOUNT])</f>
        <v>49578.858490566039</v>
      </c>
    </row>
    <row r="53" spans="1:9" x14ac:dyDescent="0.25">
      <c r="A53" s="1" t="s">
        <v>1096</v>
      </c>
      <c r="B53" s="1">
        <v>8103</v>
      </c>
      <c r="C53" s="1">
        <v>346</v>
      </c>
      <c r="D53" s="1">
        <v>23003</v>
      </c>
      <c r="E53" s="1" t="s">
        <v>198</v>
      </c>
      <c r="F53" s="1" t="s">
        <v>199</v>
      </c>
      <c r="G53" s="2">
        <v>39275</v>
      </c>
      <c r="H53" t="str">
        <f xml:space="preserve"> IF(AND(Payment_Details[[#This Row],[AMOUNT]]&gt;0,Payment_Details[[#This Row],[AMOUNT]]&lt;3000),"LOW",IF(AND(Payment_Details[[#This Row],[AMOUNT]]&gt;3000,Payment_Details[[#This Row],[AMOUNT]]&lt;7000),"MEDIUM","HIGH"))</f>
        <v>HIGH</v>
      </c>
      <c r="I53" s="1">
        <f>AVERAGEIF(Payment_Details[Payment_Mode],Payment_Details[[#This Row],[Payment_Mode]],Payment_Details[AMOUNT])</f>
        <v>45039.893617021276</v>
      </c>
    </row>
    <row r="54" spans="1:9" x14ac:dyDescent="0.25">
      <c r="A54" s="1" t="s">
        <v>1097</v>
      </c>
      <c r="B54" s="1">
        <v>8894</v>
      </c>
      <c r="C54" s="1">
        <v>135</v>
      </c>
      <c r="D54" s="1">
        <v>80901</v>
      </c>
      <c r="E54" s="1" t="s">
        <v>202</v>
      </c>
      <c r="F54" s="1" t="s">
        <v>199</v>
      </c>
      <c r="G54" s="2"/>
      <c r="H54" t="str">
        <f xml:space="preserve"> IF(AND(Payment_Details[[#This Row],[AMOUNT]]&gt;0,Payment_Details[[#This Row],[AMOUNT]]&lt;3000),"LOW",IF(AND(Payment_Details[[#This Row],[AMOUNT]]&gt;3000,Payment_Details[[#This Row],[AMOUNT]]&lt;7000),"MEDIUM","HIGH"))</f>
        <v>HIGH</v>
      </c>
      <c r="I54" s="1">
        <f>AVERAGEIF(Payment_Details[Payment_Mode],Payment_Details[[#This Row],[Payment_Mode]],Payment_Details[AMOUNT])</f>
        <v>45039.893617021276</v>
      </c>
    </row>
    <row r="55" spans="1:9" x14ac:dyDescent="0.25">
      <c r="A55" s="1" t="s">
        <v>1098</v>
      </c>
      <c r="B55" s="1">
        <v>114</v>
      </c>
      <c r="C55" s="1">
        <v>822</v>
      </c>
      <c r="D55" s="1">
        <v>69113</v>
      </c>
      <c r="E55" s="1" t="s">
        <v>198</v>
      </c>
      <c r="F55" s="1" t="s">
        <v>204</v>
      </c>
      <c r="G55" s="2">
        <v>33434</v>
      </c>
      <c r="H55" t="str">
        <f xml:space="preserve"> IF(AND(Payment_Details[[#This Row],[AMOUNT]]&gt;0,Payment_Details[[#This Row],[AMOUNT]]&lt;3000),"LOW",IF(AND(Payment_Details[[#This Row],[AMOUNT]]&gt;3000,Payment_Details[[#This Row],[AMOUNT]]&lt;7000),"MEDIUM","HIGH"))</f>
        <v>HIGH</v>
      </c>
      <c r="I55" s="1">
        <f>AVERAGEIF(Payment_Details[Payment_Mode],Payment_Details[[#This Row],[Payment_Mode]],Payment_Details[AMOUNT])</f>
        <v>49578.858490566039</v>
      </c>
    </row>
    <row r="56" spans="1:9" x14ac:dyDescent="0.25">
      <c r="A56" s="1" t="s">
        <v>1099</v>
      </c>
      <c r="B56" s="1">
        <v>6546</v>
      </c>
      <c r="C56" s="1">
        <v>95</v>
      </c>
      <c r="D56" s="1">
        <v>26060</v>
      </c>
      <c r="E56" s="1" t="s">
        <v>202</v>
      </c>
      <c r="F56" s="1" t="s">
        <v>204</v>
      </c>
      <c r="G56" s="2"/>
      <c r="H56" t="str">
        <f xml:space="preserve"> IF(AND(Payment_Details[[#This Row],[AMOUNT]]&gt;0,Payment_Details[[#This Row],[AMOUNT]]&lt;3000),"LOW",IF(AND(Payment_Details[[#This Row],[AMOUNT]]&gt;3000,Payment_Details[[#This Row],[AMOUNT]]&lt;7000),"MEDIUM","HIGH"))</f>
        <v>HIGH</v>
      </c>
      <c r="I56" s="1">
        <f>AVERAGEIF(Payment_Details[Payment_Mode],Payment_Details[[#This Row],[Payment_Mode]],Payment_Details[AMOUNT])</f>
        <v>49578.858490566039</v>
      </c>
    </row>
    <row r="57" spans="1:9" x14ac:dyDescent="0.25">
      <c r="A57" s="1" t="s">
        <v>1100</v>
      </c>
      <c r="B57" s="1">
        <v>3571</v>
      </c>
      <c r="C57" s="1">
        <v>597</v>
      </c>
      <c r="D57" s="1">
        <v>25677</v>
      </c>
      <c r="E57" s="1" t="s">
        <v>202</v>
      </c>
      <c r="F57" s="1" t="s">
        <v>199</v>
      </c>
      <c r="G57" s="2"/>
      <c r="H57" t="str">
        <f xml:space="preserve"> IF(AND(Payment_Details[[#This Row],[AMOUNT]]&gt;0,Payment_Details[[#This Row],[AMOUNT]]&lt;3000),"LOW",IF(AND(Payment_Details[[#This Row],[AMOUNT]]&gt;3000,Payment_Details[[#This Row],[AMOUNT]]&lt;7000),"MEDIUM","HIGH"))</f>
        <v>HIGH</v>
      </c>
      <c r="I57" s="1">
        <f>AVERAGEIF(Payment_Details[Payment_Mode],Payment_Details[[#This Row],[Payment_Mode]],Payment_Details[AMOUNT])</f>
        <v>45039.893617021276</v>
      </c>
    </row>
    <row r="58" spans="1:9" x14ac:dyDescent="0.25">
      <c r="A58" s="1" t="s">
        <v>1101</v>
      </c>
      <c r="B58" s="1">
        <v>7316</v>
      </c>
      <c r="C58" s="1">
        <v>340</v>
      </c>
      <c r="D58" s="1">
        <v>62912</v>
      </c>
      <c r="E58" s="1" t="s">
        <v>202</v>
      </c>
      <c r="F58" s="1" t="s">
        <v>204</v>
      </c>
      <c r="G58" s="2"/>
      <c r="H58" t="str">
        <f xml:space="preserve"> IF(AND(Payment_Details[[#This Row],[AMOUNT]]&gt;0,Payment_Details[[#This Row],[AMOUNT]]&lt;3000),"LOW",IF(AND(Payment_Details[[#This Row],[AMOUNT]]&gt;3000,Payment_Details[[#This Row],[AMOUNT]]&lt;7000),"MEDIUM","HIGH"))</f>
        <v>HIGH</v>
      </c>
      <c r="I58" s="1">
        <f>AVERAGEIF(Payment_Details[Payment_Mode],Payment_Details[[#This Row],[Payment_Mode]],Payment_Details[AMOUNT])</f>
        <v>49578.858490566039</v>
      </c>
    </row>
    <row r="59" spans="1:9" x14ac:dyDescent="0.25">
      <c r="A59" s="1" t="s">
        <v>1102</v>
      </c>
      <c r="B59" s="1">
        <v>2478</v>
      </c>
      <c r="C59" s="1">
        <v>905</v>
      </c>
      <c r="D59" s="1">
        <v>77649</v>
      </c>
      <c r="E59" s="1" t="s">
        <v>198</v>
      </c>
      <c r="F59" s="1" t="s">
        <v>199</v>
      </c>
      <c r="G59" s="2">
        <v>30589</v>
      </c>
      <c r="H59" t="str">
        <f xml:space="preserve"> IF(AND(Payment_Details[[#This Row],[AMOUNT]]&gt;0,Payment_Details[[#This Row],[AMOUNT]]&lt;3000),"LOW",IF(AND(Payment_Details[[#This Row],[AMOUNT]]&gt;3000,Payment_Details[[#This Row],[AMOUNT]]&lt;7000),"MEDIUM","HIGH"))</f>
        <v>HIGH</v>
      </c>
      <c r="I59" s="1">
        <f>AVERAGEIF(Payment_Details[Payment_Mode],Payment_Details[[#This Row],[Payment_Mode]],Payment_Details[AMOUNT])</f>
        <v>45039.893617021276</v>
      </c>
    </row>
    <row r="60" spans="1:9" x14ac:dyDescent="0.25">
      <c r="A60" s="1" t="s">
        <v>1103</v>
      </c>
      <c r="B60" s="1">
        <v>1215</v>
      </c>
      <c r="C60" s="1">
        <v>250</v>
      </c>
      <c r="D60" s="1">
        <v>73561</v>
      </c>
      <c r="E60" s="1" t="s">
        <v>198</v>
      </c>
      <c r="F60" s="1" t="s">
        <v>204</v>
      </c>
      <c r="G60" s="2">
        <v>39012</v>
      </c>
      <c r="H60" t="str">
        <f xml:space="preserve"> IF(AND(Payment_Details[[#This Row],[AMOUNT]]&gt;0,Payment_Details[[#This Row],[AMOUNT]]&lt;3000),"LOW",IF(AND(Payment_Details[[#This Row],[AMOUNT]]&gt;3000,Payment_Details[[#This Row],[AMOUNT]]&lt;7000),"MEDIUM","HIGH"))</f>
        <v>HIGH</v>
      </c>
      <c r="I60" s="1">
        <f>AVERAGEIF(Payment_Details[Payment_Mode],Payment_Details[[#This Row],[Payment_Mode]],Payment_Details[AMOUNT])</f>
        <v>49578.858490566039</v>
      </c>
    </row>
    <row r="61" spans="1:9" x14ac:dyDescent="0.25">
      <c r="A61" s="1" t="s">
        <v>1104</v>
      </c>
      <c r="B61" s="1">
        <v>5402</v>
      </c>
      <c r="C61" s="1">
        <v>400</v>
      </c>
      <c r="D61" s="1">
        <v>50357</v>
      </c>
      <c r="E61" s="1" t="s">
        <v>202</v>
      </c>
      <c r="F61" s="1" t="s">
        <v>204</v>
      </c>
      <c r="G61" s="2"/>
      <c r="H61" t="str">
        <f xml:space="preserve"> IF(AND(Payment_Details[[#This Row],[AMOUNT]]&gt;0,Payment_Details[[#This Row],[AMOUNT]]&lt;3000),"LOW",IF(AND(Payment_Details[[#This Row],[AMOUNT]]&gt;3000,Payment_Details[[#This Row],[AMOUNT]]&lt;7000),"MEDIUM","HIGH"))</f>
        <v>HIGH</v>
      </c>
      <c r="I61" s="1">
        <f>AVERAGEIF(Payment_Details[Payment_Mode],Payment_Details[[#This Row],[Payment_Mode]],Payment_Details[AMOUNT])</f>
        <v>49578.858490566039</v>
      </c>
    </row>
    <row r="62" spans="1:9" x14ac:dyDescent="0.25">
      <c r="A62" s="1" t="s">
        <v>1105</v>
      </c>
      <c r="B62" s="1">
        <v>1647</v>
      </c>
      <c r="C62" s="1">
        <v>877</v>
      </c>
      <c r="D62" s="1">
        <v>61325</v>
      </c>
      <c r="E62" s="1" t="s">
        <v>198</v>
      </c>
      <c r="F62" s="1" t="s">
        <v>199</v>
      </c>
      <c r="G62" s="2">
        <v>36607</v>
      </c>
      <c r="H62" t="str">
        <f xml:space="preserve"> IF(AND(Payment_Details[[#This Row],[AMOUNT]]&gt;0,Payment_Details[[#This Row],[AMOUNT]]&lt;3000),"LOW",IF(AND(Payment_Details[[#This Row],[AMOUNT]]&gt;3000,Payment_Details[[#This Row],[AMOUNT]]&lt;7000),"MEDIUM","HIGH"))</f>
        <v>HIGH</v>
      </c>
      <c r="I62" s="1">
        <f>AVERAGEIF(Payment_Details[Payment_Mode],Payment_Details[[#This Row],[Payment_Mode]],Payment_Details[AMOUNT])</f>
        <v>45039.893617021276</v>
      </c>
    </row>
    <row r="63" spans="1:9" x14ac:dyDescent="0.25">
      <c r="A63" s="1" t="s">
        <v>1106</v>
      </c>
      <c r="B63" s="1">
        <v>9423</v>
      </c>
      <c r="C63" s="1">
        <v>97</v>
      </c>
      <c r="D63" s="1">
        <v>76658</v>
      </c>
      <c r="E63" s="1" t="s">
        <v>202</v>
      </c>
      <c r="F63" s="1" t="s">
        <v>204</v>
      </c>
      <c r="G63" s="2"/>
      <c r="H63" t="str">
        <f xml:space="preserve"> IF(AND(Payment_Details[[#This Row],[AMOUNT]]&gt;0,Payment_Details[[#This Row],[AMOUNT]]&lt;3000),"LOW",IF(AND(Payment_Details[[#This Row],[AMOUNT]]&gt;3000,Payment_Details[[#This Row],[AMOUNT]]&lt;7000),"MEDIUM","HIGH"))</f>
        <v>HIGH</v>
      </c>
      <c r="I63" s="1">
        <f>AVERAGEIF(Payment_Details[Payment_Mode],Payment_Details[[#This Row],[Payment_Mode]],Payment_Details[AMOUNT])</f>
        <v>49578.858490566039</v>
      </c>
    </row>
    <row r="64" spans="1:9" x14ac:dyDescent="0.25">
      <c r="A64" s="1" t="s">
        <v>1107</v>
      </c>
      <c r="B64" s="1">
        <v>6404</v>
      </c>
      <c r="C64" s="1">
        <v>12</v>
      </c>
      <c r="D64" s="1">
        <v>35525</v>
      </c>
      <c r="E64" s="1" t="s">
        <v>202</v>
      </c>
      <c r="F64" s="1" t="s">
        <v>204</v>
      </c>
      <c r="G64" s="2"/>
      <c r="H64" t="str">
        <f xml:space="preserve"> IF(AND(Payment_Details[[#This Row],[AMOUNT]]&gt;0,Payment_Details[[#This Row],[AMOUNT]]&lt;3000),"LOW",IF(AND(Payment_Details[[#This Row],[AMOUNT]]&gt;3000,Payment_Details[[#This Row],[AMOUNT]]&lt;7000),"MEDIUM","HIGH"))</f>
        <v>HIGH</v>
      </c>
      <c r="I64" s="1">
        <f>AVERAGEIF(Payment_Details[Payment_Mode],Payment_Details[[#This Row],[Payment_Mode]],Payment_Details[AMOUNT])</f>
        <v>49578.858490566039</v>
      </c>
    </row>
    <row r="65" spans="1:9" x14ac:dyDescent="0.25">
      <c r="A65" s="1" t="s">
        <v>1108</v>
      </c>
      <c r="B65" s="1">
        <v>6767</v>
      </c>
      <c r="C65" s="1">
        <v>353</v>
      </c>
      <c r="D65" s="1">
        <v>12462</v>
      </c>
      <c r="E65" s="1" t="s">
        <v>198</v>
      </c>
      <c r="F65" s="1" t="s">
        <v>204</v>
      </c>
      <c r="G65" s="2">
        <v>41186</v>
      </c>
      <c r="H65" t="str">
        <f xml:space="preserve"> IF(AND(Payment_Details[[#This Row],[AMOUNT]]&gt;0,Payment_Details[[#This Row],[AMOUNT]]&lt;3000),"LOW",IF(AND(Payment_Details[[#This Row],[AMOUNT]]&gt;3000,Payment_Details[[#This Row],[AMOUNT]]&lt;7000),"MEDIUM","HIGH"))</f>
        <v>HIGH</v>
      </c>
      <c r="I65" s="1">
        <f>AVERAGEIF(Payment_Details[Payment_Mode],Payment_Details[[#This Row],[Payment_Mode]],Payment_Details[AMOUNT])</f>
        <v>49578.858490566039</v>
      </c>
    </row>
    <row r="66" spans="1:9" x14ac:dyDescent="0.25">
      <c r="A66" s="1" t="s">
        <v>1109</v>
      </c>
      <c r="B66" s="1">
        <v>1278</v>
      </c>
      <c r="C66" s="1">
        <v>856</v>
      </c>
      <c r="D66" s="1">
        <v>27105</v>
      </c>
      <c r="E66" s="1" t="s">
        <v>198</v>
      </c>
      <c r="F66" s="1" t="s">
        <v>204</v>
      </c>
      <c r="G66" s="2">
        <v>28437</v>
      </c>
      <c r="H66" t="str">
        <f xml:space="preserve"> IF(AND(Payment_Details[[#This Row],[AMOUNT]]&gt;0,Payment_Details[[#This Row],[AMOUNT]]&lt;3000),"LOW",IF(AND(Payment_Details[[#This Row],[AMOUNT]]&gt;3000,Payment_Details[[#This Row],[AMOUNT]]&lt;7000),"MEDIUM","HIGH"))</f>
        <v>HIGH</v>
      </c>
      <c r="I66" s="1">
        <f>AVERAGEIF(Payment_Details[Payment_Mode],Payment_Details[[#This Row],[Payment_Mode]],Payment_Details[AMOUNT])</f>
        <v>49578.858490566039</v>
      </c>
    </row>
    <row r="67" spans="1:9" x14ac:dyDescent="0.25">
      <c r="A67" s="1" t="s">
        <v>1110</v>
      </c>
      <c r="B67" s="1">
        <v>1334</v>
      </c>
      <c r="C67" s="1">
        <v>1</v>
      </c>
      <c r="D67" s="1">
        <v>99604</v>
      </c>
      <c r="E67" s="1" t="s">
        <v>198</v>
      </c>
      <c r="F67" s="1" t="s">
        <v>204</v>
      </c>
      <c r="G67" s="2">
        <v>40512</v>
      </c>
      <c r="H67" t="str">
        <f xml:space="preserve"> IF(AND(Payment_Details[[#This Row],[AMOUNT]]&gt;0,Payment_Details[[#This Row],[AMOUNT]]&lt;3000),"LOW",IF(AND(Payment_Details[[#This Row],[AMOUNT]]&gt;3000,Payment_Details[[#This Row],[AMOUNT]]&lt;7000),"MEDIUM","HIGH"))</f>
        <v>HIGH</v>
      </c>
      <c r="I67" s="1">
        <f>AVERAGEIF(Payment_Details[Payment_Mode],Payment_Details[[#This Row],[Payment_Mode]],Payment_Details[AMOUNT])</f>
        <v>49578.858490566039</v>
      </c>
    </row>
    <row r="68" spans="1:9" x14ac:dyDescent="0.25">
      <c r="A68" s="1" t="s">
        <v>1111</v>
      </c>
      <c r="B68" s="1">
        <v>8887</v>
      </c>
      <c r="C68" s="1">
        <v>390</v>
      </c>
      <c r="D68" s="1">
        <v>90449</v>
      </c>
      <c r="E68" s="1" t="s">
        <v>198</v>
      </c>
      <c r="F68" s="1" t="s">
        <v>199</v>
      </c>
      <c r="G68" s="2">
        <v>39881</v>
      </c>
      <c r="H68" t="str">
        <f xml:space="preserve"> IF(AND(Payment_Details[[#This Row],[AMOUNT]]&gt;0,Payment_Details[[#This Row],[AMOUNT]]&lt;3000),"LOW",IF(AND(Payment_Details[[#This Row],[AMOUNT]]&gt;3000,Payment_Details[[#This Row],[AMOUNT]]&lt;7000),"MEDIUM","HIGH"))</f>
        <v>HIGH</v>
      </c>
      <c r="I68" s="1">
        <f>AVERAGEIF(Payment_Details[Payment_Mode],Payment_Details[[#This Row],[Payment_Mode]],Payment_Details[AMOUNT])</f>
        <v>45039.893617021276</v>
      </c>
    </row>
    <row r="69" spans="1:9" x14ac:dyDescent="0.25">
      <c r="A69" s="1" t="s">
        <v>1112</v>
      </c>
      <c r="B69" s="1">
        <v>9858</v>
      </c>
      <c r="C69" s="1">
        <v>446</v>
      </c>
      <c r="D69" s="1">
        <v>9520</v>
      </c>
      <c r="E69" s="1" t="s">
        <v>202</v>
      </c>
      <c r="F69" s="1" t="s">
        <v>204</v>
      </c>
      <c r="G69" s="2"/>
      <c r="H69" t="str">
        <f xml:space="preserve"> IF(AND(Payment_Details[[#This Row],[AMOUNT]]&gt;0,Payment_Details[[#This Row],[AMOUNT]]&lt;3000),"LOW",IF(AND(Payment_Details[[#This Row],[AMOUNT]]&gt;3000,Payment_Details[[#This Row],[AMOUNT]]&lt;7000),"MEDIUM","HIGH"))</f>
        <v>HIGH</v>
      </c>
      <c r="I69" s="1">
        <f>AVERAGEIF(Payment_Details[Payment_Mode],Payment_Details[[#This Row],[Payment_Mode]],Payment_Details[AMOUNT])</f>
        <v>49578.858490566039</v>
      </c>
    </row>
    <row r="70" spans="1:9" x14ac:dyDescent="0.25">
      <c r="A70" s="1" t="s">
        <v>1113</v>
      </c>
      <c r="B70" s="1">
        <v>9636</v>
      </c>
      <c r="C70" s="1">
        <v>32</v>
      </c>
      <c r="D70" s="1">
        <v>42210</v>
      </c>
      <c r="E70" s="1" t="s">
        <v>202</v>
      </c>
      <c r="F70" s="1" t="s">
        <v>199</v>
      </c>
      <c r="G70" s="2"/>
      <c r="H70" t="str">
        <f xml:space="preserve"> IF(AND(Payment_Details[[#This Row],[AMOUNT]]&gt;0,Payment_Details[[#This Row],[AMOUNT]]&lt;3000),"LOW",IF(AND(Payment_Details[[#This Row],[AMOUNT]]&gt;3000,Payment_Details[[#This Row],[AMOUNT]]&lt;7000),"MEDIUM","HIGH"))</f>
        <v>HIGH</v>
      </c>
      <c r="I70" s="1">
        <f>AVERAGEIF(Payment_Details[Payment_Mode],Payment_Details[[#This Row],[Payment_Mode]],Payment_Details[AMOUNT])</f>
        <v>45039.893617021276</v>
      </c>
    </row>
    <row r="71" spans="1:9" x14ac:dyDescent="0.25">
      <c r="A71" s="1" t="s">
        <v>1114</v>
      </c>
      <c r="B71" s="1">
        <v>9943</v>
      </c>
      <c r="C71" s="1">
        <v>420</v>
      </c>
      <c r="D71" s="1">
        <v>21639</v>
      </c>
      <c r="E71" s="1" t="s">
        <v>202</v>
      </c>
      <c r="F71" s="1" t="s">
        <v>204</v>
      </c>
      <c r="G71" s="2"/>
      <c r="H71" t="str">
        <f xml:space="preserve"> IF(AND(Payment_Details[[#This Row],[AMOUNT]]&gt;0,Payment_Details[[#This Row],[AMOUNT]]&lt;3000),"LOW",IF(AND(Payment_Details[[#This Row],[AMOUNT]]&gt;3000,Payment_Details[[#This Row],[AMOUNT]]&lt;7000),"MEDIUM","HIGH"))</f>
        <v>HIGH</v>
      </c>
      <c r="I71" s="1">
        <f>AVERAGEIF(Payment_Details[Payment_Mode],Payment_Details[[#This Row],[Payment_Mode]],Payment_Details[AMOUNT])</f>
        <v>49578.858490566039</v>
      </c>
    </row>
    <row r="72" spans="1:9" x14ac:dyDescent="0.25">
      <c r="A72" s="1" t="s">
        <v>1115</v>
      </c>
      <c r="B72" s="1">
        <v>1246</v>
      </c>
      <c r="C72" s="1">
        <v>708</v>
      </c>
      <c r="D72" s="1">
        <v>58736</v>
      </c>
      <c r="E72" s="1" t="s">
        <v>198</v>
      </c>
      <c r="F72" s="1" t="s">
        <v>204</v>
      </c>
      <c r="G72" s="2">
        <v>43677</v>
      </c>
      <c r="H72" t="str">
        <f xml:space="preserve"> IF(AND(Payment_Details[[#This Row],[AMOUNT]]&gt;0,Payment_Details[[#This Row],[AMOUNT]]&lt;3000),"LOW",IF(AND(Payment_Details[[#This Row],[AMOUNT]]&gt;3000,Payment_Details[[#This Row],[AMOUNT]]&lt;7000),"MEDIUM","HIGH"))</f>
        <v>HIGH</v>
      </c>
      <c r="I72" s="1">
        <f>AVERAGEIF(Payment_Details[Payment_Mode],Payment_Details[[#This Row],[Payment_Mode]],Payment_Details[AMOUNT])</f>
        <v>49578.858490566039</v>
      </c>
    </row>
    <row r="73" spans="1:9" x14ac:dyDescent="0.25">
      <c r="A73" s="1" t="s">
        <v>1116</v>
      </c>
      <c r="B73" s="1">
        <v>4527</v>
      </c>
      <c r="C73" s="1">
        <v>227</v>
      </c>
      <c r="D73" s="1">
        <v>3951</v>
      </c>
      <c r="E73" s="1" t="s">
        <v>198</v>
      </c>
      <c r="F73" s="1" t="s">
        <v>199</v>
      </c>
      <c r="G73" s="2">
        <v>37261</v>
      </c>
      <c r="H73" t="str">
        <f xml:space="preserve"> IF(AND(Payment_Details[[#This Row],[AMOUNT]]&gt;0,Payment_Details[[#This Row],[AMOUNT]]&lt;3000),"LOW",IF(AND(Payment_Details[[#This Row],[AMOUNT]]&gt;3000,Payment_Details[[#This Row],[AMOUNT]]&lt;7000),"MEDIUM","HIGH"))</f>
        <v>MEDIUM</v>
      </c>
      <c r="I73" s="1">
        <f>AVERAGEIF(Payment_Details[Payment_Mode],Payment_Details[[#This Row],[Payment_Mode]],Payment_Details[AMOUNT])</f>
        <v>45039.893617021276</v>
      </c>
    </row>
    <row r="74" spans="1:9" x14ac:dyDescent="0.25">
      <c r="A74" s="1" t="s">
        <v>1117</v>
      </c>
      <c r="B74" s="1">
        <v>3782</v>
      </c>
      <c r="C74" s="1">
        <v>595</v>
      </c>
      <c r="D74" s="1">
        <v>69479</v>
      </c>
      <c r="E74" s="1" t="s">
        <v>202</v>
      </c>
      <c r="F74" s="1" t="s">
        <v>199</v>
      </c>
      <c r="G74" s="2"/>
      <c r="H74" t="str">
        <f xml:space="preserve"> IF(AND(Payment_Details[[#This Row],[AMOUNT]]&gt;0,Payment_Details[[#This Row],[AMOUNT]]&lt;3000),"LOW",IF(AND(Payment_Details[[#This Row],[AMOUNT]]&gt;3000,Payment_Details[[#This Row],[AMOUNT]]&lt;7000),"MEDIUM","HIGH"))</f>
        <v>HIGH</v>
      </c>
      <c r="I74" s="1">
        <f>AVERAGEIF(Payment_Details[Payment_Mode],Payment_Details[[#This Row],[Payment_Mode]],Payment_Details[AMOUNT])</f>
        <v>45039.893617021276</v>
      </c>
    </row>
    <row r="75" spans="1:9" x14ac:dyDescent="0.25">
      <c r="A75" s="1" t="s">
        <v>1118</v>
      </c>
      <c r="B75" s="1">
        <v>6225</v>
      </c>
      <c r="C75" s="1">
        <v>211</v>
      </c>
      <c r="D75" s="1">
        <v>10366</v>
      </c>
      <c r="E75" s="1" t="s">
        <v>198</v>
      </c>
      <c r="F75" s="1" t="s">
        <v>204</v>
      </c>
      <c r="G75" s="2">
        <v>39074</v>
      </c>
      <c r="H75" t="str">
        <f xml:space="preserve"> IF(AND(Payment_Details[[#This Row],[AMOUNT]]&gt;0,Payment_Details[[#This Row],[AMOUNT]]&lt;3000),"LOW",IF(AND(Payment_Details[[#This Row],[AMOUNT]]&gt;3000,Payment_Details[[#This Row],[AMOUNT]]&lt;7000),"MEDIUM","HIGH"))</f>
        <v>HIGH</v>
      </c>
      <c r="I75" s="1">
        <f>AVERAGEIF(Payment_Details[Payment_Mode],Payment_Details[[#This Row],[Payment_Mode]],Payment_Details[AMOUNT])</f>
        <v>49578.858490566039</v>
      </c>
    </row>
    <row r="76" spans="1:9" x14ac:dyDescent="0.25">
      <c r="A76" s="1" t="s">
        <v>1119</v>
      </c>
      <c r="B76" s="1">
        <v>2257</v>
      </c>
      <c r="C76" s="1">
        <v>650</v>
      </c>
      <c r="D76" s="1">
        <v>10001</v>
      </c>
      <c r="E76" s="1" t="s">
        <v>202</v>
      </c>
      <c r="F76" s="1" t="s">
        <v>199</v>
      </c>
      <c r="G76" s="2"/>
      <c r="H76" t="str">
        <f xml:space="preserve"> IF(AND(Payment_Details[[#This Row],[AMOUNT]]&gt;0,Payment_Details[[#This Row],[AMOUNT]]&lt;3000),"LOW",IF(AND(Payment_Details[[#This Row],[AMOUNT]]&gt;3000,Payment_Details[[#This Row],[AMOUNT]]&lt;7000),"MEDIUM","HIGH"))</f>
        <v>HIGH</v>
      </c>
      <c r="I76" s="1">
        <f>AVERAGEIF(Payment_Details[Payment_Mode],Payment_Details[[#This Row],[Payment_Mode]],Payment_Details[AMOUNT])</f>
        <v>45039.893617021276</v>
      </c>
    </row>
    <row r="77" spans="1:9" x14ac:dyDescent="0.25">
      <c r="A77" s="1" t="s">
        <v>1120</v>
      </c>
      <c r="B77" s="1">
        <v>9177</v>
      </c>
      <c r="C77" s="1">
        <v>45</v>
      </c>
      <c r="D77" s="1">
        <v>15307</v>
      </c>
      <c r="E77" s="1" t="s">
        <v>198</v>
      </c>
      <c r="F77" s="1" t="s">
        <v>199</v>
      </c>
      <c r="G77" s="2">
        <v>35186</v>
      </c>
      <c r="H77" t="str">
        <f xml:space="preserve"> IF(AND(Payment_Details[[#This Row],[AMOUNT]]&gt;0,Payment_Details[[#This Row],[AMOUNT]]&lt;3000),"LOW",IF(AND(Payment_Details[[#This Row],[AMOUNT]]&gt;3000,Payment_Details[[#This Row],[AMOUNT]]&lt;7000),"MEDIUM","HIGH"))</f>
        <v>HIGH</v>
      </c>
      <c r="I77" s="1">
        <f>AVERAGEIF(Payment_Details[Payment_Mode],Payment_Details[[#This Row],[Payment_Mode]],Payment_Details[AMOUNT])</f>
        <v>45039.893617021276</v>
      </c>
    </row>
    <row r="78" spans="1:9" x14ac:dyDescent="0.25">
      <c r="A78" s="1" t="s">
        <v>1121</v>
      </c>
      <c r="B78" s="1">
        <v>8703</v>
      </c>
      <c r="C78" s="1">
        <v>201</v>
      </c>
      <c r="D78" s="1">
        <v>68923</v>
      </c>
      <c r="E78" s="1" t="s">
        <v>202</v>
      </c>
      <c r="F78" s="1" t="s">
        <v>199</v>
      </c>
      <c r="G78" s="2"/>
      <c r="H78" t="str">
        <f xml:space="preserve"> IF(AND(Payment_Details[[#This Row],[AMOUNT]]&gt;0,Payment_Details[[#This Row],[AMOUNT]]&lt;3000),"LOW",IF(AND(Payment_Details[[#This Row],[AMOUNT]]&gt;3000,Payment_Details[[#This Row],[AMOUNT]]&lt;7000),"MEDIUM","HIGH"))</f>
        <v>HIGH</v>
      </c>
      <c r="I78" s="1">
        <f>AVERAGEIF(Payment_Details[Payment_Mode],Payment_Details[[#This Row],[Payment_Mode]],Payment_Details[AMOUNT])</f>
        <v>45039.893617021276</v>
      </c>
    </row>
    <row r="79" spans="1:9" x14ac:dyDescent="0.25">
      <c r="A79" s="1" t="s">
        <v>1122</v>
      </c>
      <c r="B79" s="1">
        <v>3514</v>
      </c>
      <c r="C79" s="1">
        <v>564</v>
      </c>
      <c r="D79" s="1">
        <v>59651</v>
      </c>
      <c r="E79" s="1" t="s">
        <v>198</v>
      </c>
      <c r="F79" s="1" t="s">
        <v>204</v>
      </c>
      <c r="G79" s="2">
        <v>38255</v>
      </c>
      <c r="H79" t="str">
        <f xml:space="preserve"> IF(AND(Payment_Details[[#This Row],[AMOUNT]]&gt;0,Payment_Details[[#This Row],[AMOUNT]]&lt;3000),"LOW",IF(AND(Payment_Details[[#This Row],[AMOUNT]]&gt;3000,Payment_Details[[#This Row],[AMOUNT]]&lt;7000),"MEDIUM","HIGH"))</f>
        <v>HIGH</v>
      </c>
      <c r="I79" s="1">
        <f>AVERAGEIF(Payment_Details[Payment_Mode],Payment_Details[[#This Row],[Payment_Mode]],Payment_Details[AMOUNT])</f>
        <v>49578.858490566039</v>
      </c>
    </row>
    <row r="80" spans="1:9" x14ac:dyDescent="0.25">
      <c r="A80" s="1" t="s">
        <v>1123</v>
      </c>
      <c r="B80" s="1">
        <v>3089</v>
      </c>
      <c r="C80" s="1">
        <v>138</v>
      </c>
      <c r="D80" s="1">
        <v>78953</v>
      </c>
      <c r="E80" s="1" t="s">
        <v>202</v>
      </c>
      <c r="F80" s="1" t="s">
        <v>199</v>
      </c>
      <c r="G80" s="2"/>
      <c r="H80" t="str">
        <f xml:space="preserve"> IF(AND(Payment_Details[[#This Row],[AMOUNT]]&gt;0,Payment_Details[[#This Row],[AMOUNT]]&lt;3000),"LOW",IF(AND(Payment_Details[[#This Row],[AMOUNT]]&gt;3000,Payment_Details[[#This Row],[AMOUNT]]&lt;7000),"MEDIUM","HIGH"))</f>
        <v>HIGH</v>
      </c>
      <c r="I80" s="1">
        <f>AVERAGEIF(Payment_Details[Payment_Mode],Payment_Details[[#This Row],[Payment_Mode]],Payment_Details[AMOUNT])</f>
        <v>45039.893617021276</v>
      </c>
    </row>
    <row r="81" spans="1:9" x14ac:dyDescent="0.25">
      <c r="A81" s="1" t="s">
        <v>1124</v>
      </c>
      <c r="B81" s="1">
        <v>7253</v>
      </c>
      <c r="C81" s="1">
        <v>57</v>
      </c>
      <c r="D81" s="1">
        <v>89420</v>
      </c>
      <c r="E81" s="1" t="s">
        <v>198</v>
      </c>
      <c r="F81" s="1" t="s">
        <v>204</v>
      </c>
      <c r="G81" s="2">
        <v>38048</v>
      </c>
      <c r="H81" t="str">
        <f xml:space="preserve"> IF(AND(Payment_Details[[#This Row],[AMOUNT]]&gt;0,Payment_Details[[#This Row],[AMOUNT]]&lt;3000),"LOW",IF(AND(Payment_Details[[#This Row],[AMOUNT]]&gt;3000,Payment_Details[[#This Row],[AMOUNT]]&lt;7000),"MEDIUM","HIGH"))</f>
        <v>HIGH</v>
      </c>
      <c r="I81" s="1">
        <f>AVERAGEIF(Payment_Details[Payment_Mode],Payment_Details[[#This Row],[Payment_Mode]],Payment_Details[AMOUNT])</f>
        <v>49578.858490566039</v>
      </c>
    </row>
    <row r="82" spans="1:9" x14ac:dyDescent="0.25">
      <c r="A82" s="1" t="s">
        <v>1125</v>
      </c>
      <c r="B82" s="1">
        <v>8786</v>
      </c>
      <c r="C82" s="1">
        <v>128</v>
      </c>
      <c r="D82" s="1">
        <v>50374</v>
      </c>
      <c r="E82" s="1" t="s">
        <v>202</v>
      </c>
      <c r="F82" s="1" t="s">
        <v>199</v>
      </c>
      <c r="G82" s="2"/>
      <c r="H82" t="str">
        <f xml:space="preserve"> IF(AND(Payment_Details[[#This Row],[AMOUNT]]&gt;0,Payment_Details[[#This Row],[AMOUNT]]&lt;3000),"LOW",IF(AND(Payment_Details[[#This Row],[AMOUNT]]&gt;3000,Payment_Details[[#This Row],[AMOUNT]]&lt;7000),"MEDIUM","HIGH"))</f>
        <v>HIGH</v>
      </c>
      <c r="I82" s="1">
        <f>AVERAGEIF(Payment_Details[Payment_Mode],Payment_Details[[#This Row],[Payment_Mode]],Payment_Details[AMOUNT])</f>
        <v>45039.893617021276</v>
      </c>
    </row>
    <row r="83" spans="1:9" x14ac:dyDescent="0.25">
      <c r="A83" s="1" t="s">
        <v>1126</v>
      </c>
      <c r="B83" s="1">
        <v>1211</v>
      </c>
      <c r="C83" s="1">
        <v>33</v>
      </c>
      <c r="D83" s="1">
        <v>83102</v>
      </c>
      <c r="E83" s="1" t="s">
        <v>202</v>
      </c>
      <c r="F83" s="1" t="s">
        <v>204</v>
      </c>
      <c r="G83" s="2"/>
      <c r="H83" t="str">
        <f xml:space="preserve"> IF(AND(Payment_Details[[#This Row],[AMOUNT]]&gt;0,Payment_Details[[#This Row],[AMOUNT]]&lt;3000),"LOW",IF(AND(Payment_Details[[#This Row],[AMOUNT]]&gt;3000,Payment_Details[[#This Row],[AMOUNT]]&lt;7000),"MEDIUM","HIGH"))</f>
        <v>HIGH</v>
      </c>
      <c r="I83" s="1">
        <f>AVERAGEIF(Payment_Details[Payment_Mode],Payment_Details[[#This Row],[Payment_Mode]],Payment_Details[AMOUNT])</f>
        <v>49578.858490566039</v>
      </c>
    </row>
    <row r="84" spans="1:9" x14ac:dyDescent="0.25">
      <c r="A84" s="1" t="s">
        <v>1127</v>
      </c>
      <c r="B84" s="1">
        <v>359</v>
      </c>
      <c r="C84" s="1">
        <v>936</v>
      </c>
      <c r="D84" s="1">
        <v>62151</v>
      </c>
      <c r="E84" s="1" t="s">
        <v>202</v>
      </c>
      <c r="F84" s="1" t="s">
        <v>204</v>
      </c>
      <c r="G84" s="2"/>
      <c r="H84" t="str">
        <f xml:space="preserve"> IF(AND(Payment_Details[[#This Row],[AMOUNT]]&gt;0,Payment_Details[[#This Row],[AMOUNT]]&lt;3000),"LOW",IF(AND(Payment_Details[[#This Row],[AMOUNT]]&gt;3000,Payment_Details[[#This Row],[AMOUNT]]&lt;7000),"MEDIUM","HIGH"))</f>
        <v>HIGH</v>
      </c>
      <c r="I84" s="1">
        <f>AVERAGEIF(Payment_Details[Payment_Mode],Payment_Details[[#This Row],[Payment_Mode]],Payment_Details[AMOUNT])</f>
        <v>49578.858490566039</v>
      </c>
    </row>
    <row r="85" spans="1:9" x14ac:dyDescent="0.25">
      <c r="A85" s="1" t="s">
        <v>1128</v>
      </c>
      <c r="B85" s="1">
        <v>2066</v>
      </c>
      <c r="C85" s="1">
        <v>762</v>
      </c>
      <c r="D85" s="1">
        <v>84665</v>
      </c>
      <c r="E85" s="1" t="s">
        <v>202</v>
      </c>
      <c r="F85" s="1" t="s">
        <v>204</v>
      </c>
      <c r="G85" s="2"/>
      <c r="H85" t="str">
        <f xml:space="preserve"> IF(AND(Payment_Details[[#This Row],[AMOUNT]]&gt;0,Payment_Details[[#This Row],[AMOUNT]]&lt;3000),"LOW",IF(AND(Payment_Details[[#This Row],[AMOUNT]]&gt;3000,Payment_Details[[#This Row],[AMOUNT]]&lt;7000),"MEDIUM","HIGH"))</f>
        <v>HIGH</v>
      </c>
      <c r="I85" s="1">
        <f>AVERAGEIF(Payment_Details[Payment_Mode],Payment_Details[[#This Row],[Payment_Mode]],Payment_Details[AMOUNT])</f>
        <v>49578.858490566039</v>
      </c>
    </row>
    <row r="86" spans="1:9" x14ac:dyDescent="0.25">
      <c r="A86" s="1" t="s">
        <v>1129</v>
      </c>
      <c r="B86" s="1">
        <v>4322</v>
      </c>
      <c r="C86" s="1">
        <v>838</v>
      </c>
      <c r="D86" s="1">
        <v>1760</v>
      </c>
      <c r="E86" s="1" t="s">
        <v>198</v>
      </c>
      <c r="F86" s="1" t="s">
        <v>204</v>
      </c>
      <c r="G86" s="2">
        <v>34934</v>
      </c>
      <c r="H86" t="str">
        <f xml:space="preserve"> IF(AND(Payment_Details[[#This Row],[AMOUNT]]&gt;0,Payment_Details[[#This Row],[AMOUNT]]&lt;3000),"LOW",IF(AND(Payment_Details[[#This Row],[AMOUNT]]&gt;3000,Payment_Details[[#This Row],[AMOUNT]]&lt;7000),"MEDIUM","HIGH"))</f>
        <v>LOW</v>
      </c>
      <c r="I86" s="1">
        <f>AVERAGEIF(Payment_Details[Payment_Mode],Payment_Details[[#This Row],[Payment_Mode]],Payment_Details[AMOUNT])</f>
        <v>49578.858490566039</v>
      </c>
    </row>
    <row r="87" spans="1:9" x14ac:dyDescent="0.25">
      <c r="A87" s="1" t="s">
        <v>1130</v>
      </c>
      <c r="B87" s="1">
        <v>7773</v>
      </c>
      <c r="C87" s="1">
        <v>215</v>
      </c>
      <c r="D87" s="1">
        <v>30239</v>
      </c>
      <c r="E87" s="1" t="s">
        <v>198</v>
      </c>
      <c r="F87" s="1" t="s">
        <v>204</v>
      </c>
      <c r="G87" s="2">
        <v>31078</v>
      </c>
      <c r="H87" t="str">
        <f xml:space="preserve"> IF(AND(Payment_Details[[#This Row],[AMOUNT]]&gt;0,Payment_Details[[#This Row],[AMOUNT]]&lt;3000),"LOW",IF(AND(Payment_Details[[#This Row],[AMOUNT]]&gt;3000,Payment_Details[[#This Row],[AMOUNT]]&lt;7000),"MEDIUM","HIGH"))</f>
        <v>HIGH</v>
      </c>
      <c r="I87" s="1">
        <f>AVERAGEIF(Payment_Details[Payment_Mode],Payment_Details[[#This Row],[Payment_Mode]],Payment_Details[AMOUNT])</f>
        <v>49578.858490566039</v>
      </c>
    </row>
    <row r="88" spans="1:9" x14ac:dyDescent="0.25">
      <c r="A88" s="1" t="s">
        <v>1131</v>
      </c>
      <c r="B88" s="1">
        <v>6746</v>
      </c>
      <c r="C88" s="1">
        <v>818</v>
      </c>
      <c r="D88" s="1">
        <v>20194</v>
      </c>
      <c r="E88" s="1" t="s">
        <v>198</v>
      </c>
      <c r="F88" s="1" t="s">
        <v>204</v>
      </c>
      <c r="G88" s="2">
        <v>39010</v>
      </c>
      <c r="H88" t="str">
        <f xml:space="preserve"> IF(AND(Payment_Details[[#This Row],[AMOUNT]]&gt;0,Payment_Details[[#This Row],[AMOUNT]]&lt;3000),"LOW",IF(AND(Payment_Details[[#This Row],[AMOUNT]]&gt;3000,Payment_Details[[#This Row],[AMOUNT]]&lt;7000),"MEDIUM","HIGH"))</f>
        <v>HIGH</v>
      </c>
      <c r="I88" s="1">
        <f>AVERAGEIF(Payment_Details[Payment_Mode],Payment_Details[[#This Row],[Payment_Mode]],Payment_Details[AMOUNT])</f>
        <v>49578.858490566039</v>
      </c>
    </row>
    <row r="89" spans="1:9" x14ac:dyDescent="0.25">
      <c r="A89" s="1" t="s">
        <v>1132</v>
      </c>
      <c r="B89" s="1">
        <v>6732</v>
      </c>
      <c r="C89" s="1">
        <v>780</v>
      </c>
      <c r="D89" s="1">
        <v>58470</v>
      </c>
      <c r="E89" s="1" t="s">
        <v>198</v>
      </c>
      <c r="F89" s="1" t="s">
        <v>204</v>
      </c>
      <c r="G89" s="2">
        <v>32798</v>
      </c>
      <c r="H89" t="str">
        <f xml:space="preserve"> IF(AND(Payment_Details[[#This Row],[AMOUNT]]&gt;0,Payment_Details[[#This Row],[AMOUNT]]&lt;3000),"LOW",IF(AND(Payment_Details[[#This Row],[AMOUNT]]&gt;3000,Payment_Details[[#This Row],[AMOUNT]]&lt;7000),"MEDIUM","HIGH"))</f>
        <v>HIGH</v>
      </c>
      <c r="I89" s="1">
        <f>AVERAGEIF(Payment_Details[Payment_Mode],Payment_Details[[#This Row],[Payment_Mode]],Payment_Details[AMOUNT])</f>
        <v>49578.858490566039</v>
      </c>
    </row>
    <row r="90" spans="1:9" x14ac:dyDescent="0.25">
      <c r="A90" s="1" t="s">
        <v>1133</v>
      </c>
      <c r="B90" s="1">
        <v>805</v>
      </c>
      <c r="C90" s="1">
        <v>40</v>
      </c>
      <c r="D90" s="1">
        <v>91926</v>
      </c>
      <c r="E90" s="1" t="s">
        <v>202</v>
      </c>
      <c r="F90" s="1" t="s">
        <v>204</v>
      </c>
      <c r="G90" s="2"/>
      <c r="H90" t="str">
        <f xml:space="preserve"> IF(AND(Payment_Details[[#This Row],[AMOUNT]]&gt;0,Payment_Details[[#This Row],[AMOUNT]]&lt;3000),"LOW",IF(AND(Payment_Details[[#This Row],[AMOUNT]]&gt;3000,Payment_Details[[#This Row],[AMOUNT]]&lt;7000),"MEDIUM","HIGH"))</f>
        <v>HIGH</v>
      </c>
      <c r="I90" s="1">
        <f>AVERAGEIF(Payment_Details[Payment_Mode],Payment_Details[[#This Row],[Payment_Mode]],Payment_Details[AMOUNT])</f>
        <v>49578.858490566039</v>
      </c>
    </row>
    <row r="91" spans="1:9" x14ac:dyDescent="0.25">
      <c r="A91" s="1" t="s">
        <v>1134</v>
      </c>
      <c r="B91" s="1">
        <v>7540</v>
      </c>
      <c r="C91" s="1">
        <v>366</v>
      </c>
      <c r="D91" s="1">
        <v>34797</v>
      </c>
      <c r="E91" s="1" t="s">
        <v>198</v>
      </c>
      <c r="F91" s="1" t="s">
        <v>204</v>
      </c>
      <c r="G91" s="2">
        <v>29296</v>
      </c>
      <c r="H91" t="str">
        <f xml:space="preserve"> IF(AND(Payment_Details[[#This Row],[AMOUNT]]&gt;0,Payment_Details[[#This Row],[AMOUNT]]&lt;3000),"LOW",IF(AND(Payment_Details[[#This Row],[AMOUNT]]&gt;3000,Payment_Details[[#This Row],[AMOUNT]]&lt;7000),"MEDIUM","HIGH"))</f>
        <v>HIGH</v>
      </c>
      <c r="I91" s="1">
        <f>AVERAGEIF(Payment_Details[Payment_Mode],Payment_Details[[#This Row],[Payment_Mode]],Payment_Details[AMOUNT])</f>
        <v>49578.858490566039</v>
      </c>
    </row>
    <row r="92" spans="1:9" x14ac:dyDescent="0.25">
      <c r="A92" s="1" t="s">
        <v>1135</v>
      </c>
      <c r="B92" s="1">
        <v>5269</v>
      </c>
      <c r="C92" s="1">
        <v>678</v>
      </c>
      <c r="D92" s="1">
        <v>19346</v>
      </c>
      <c r="E92" s="1" t="s">
        <v>202</v>
      </c>
      <c r="F92" s="1" t="s">
        <v>204</v>
      </c>
      <c r="G92" s="2"/>
      <c r="H92" t="str">
        <f xml:space="preserve"> IF(AND(Payment_Details[[#This Row],[AMOUNT]]&gt;0,Payment_Details[[#This Row],[AMOUNT]]&lt;3000),"LOW",IF(AND(Payment_Details[[#This Row],[AMOUNT]]&gt;3000,Payment_Details[[#This Row],[AMOUNT]]&lt;7000),"MEDIUM","HIGH"))</f>
        <v>HIGH</v>
      </c>
      <c r="I92" s="1">
        <f>AVERAGEIF(Payment_Details[Payment_Mode],Payment_Details[[#This Row],[Payment_Mode]],Payment_Details[AMOUNT])</f>
        <v>49578.858490566039</v>
      </c>
    </row>
    <row r="93" spans="1:9" x14ac:dyDescent="0.25">
      <c r="A93" s="1" t="s">
        <v>1136</v>
      </c>
      <c r="B93" s="1">
        <v>8404</v>
      </c>
      <c r="C93" s="1">
        <v>703</v>
      </c>
      <c r="D93" s="1">
        <v>35185</v>
      </c>
      <c r="E93" s="1" t="s">
        <v>202</v>
      </c>
      <c r="F93" s="1" t="s">
        <v>204</v>
      </c>
      <c r="G93" s="2"/>
      <c r="H93" t="str">
        <f xml:space="preserve"> IF(AND(Payment_Details[[#This Row],[AMOUNT]]&gt;0,Payment_Details[[#This Row],[AMOUNT]]&lt;3000),"LOW",IF(AND(Payment_Details[[#This Row],[AMOUNT]]&gt;3000,Payment_Details[[#This Row],[AMOUNT]]&lt;7000),"MEDIUM","HIGH"))</f>
        <v>HIGH</v>
      </c>
      <c r="I93" s="1">
        <f>AVERAGEIF(Payment_Details[Payment_Mode],Payment_Details[[#This Row],[Payment_Mode]],Payment_Details[AMOUNT])</f>
        <v>49578.858490566039</v>
      </c>
    </row>
    <row r="94" spans="1:9" x14ac:dyDescent="0.25">
      <c r="A94" s="1" t="s">
        <v>1137</v>
      </c>
      <c r="B94" s="1">
        <v>519</v>
      </c>
      <c r="C94" s="1">
        <v>180</v>
      </c>
      <c r="D94" s="1">
        <v>7068</v>
      </c>
      <c r="E94" s="1" t="s">
        <v>202</v>
      </c>
      <c r="F94" s="1" t="s">
        <v>199</v>
      </c>
      <c r="G94" s="2"/>
      <c r="H94" t="str">
        <f xml:space="preserve"> IF(AND(Payment_Details[[#This Row],[AMOUNT]]&gt;0,Payment_Details[[#This Row],[AMOUNT]]&lt;3000),"LOW",IF(AND(Payment_Details[[#This Row],[AMOUNT]]&gt;3000,Payment_Details[[#This Row],[AMOUNT]]&lt;7000),"MEDIUM","HIGH"))</f>
        <v>HIGH</v>
      </c>
      <c r="I94" s="1">
        <f>AVERAGEIF(Payment_Details[Payment_Mode],Payment_Details[[#This Row],[Payment_Mode]],Payment_Details[AMOUNT])</f>
        <v>45039.893617021276</v>
      </c>
    </row>
    <row r="95" spans="1:9" x14ac:dyDescent="0.25">
      <c r="A95" s="1" t="s">
        <v>1138</v>
      </c>
      <c r="B95" s="1">
        <v>4060</v>
      </c>
      <c r="C95" s="1">
        <v>214</v>
      </c>
      <c r="D95" s="1">
        <v>96496</v>
      </c>
      <c r="E95" s="1" t="s">
        <v>198</v>
      </c>
      <c r="F95" s="1" t="s">
        <v>199</v>
      </c>
      <c r="G95" s="2">
        <v>31998</v>
      </c>
      <c r="H95" t="str">
        <f xml:space="preserve"> IF(AND(Payment_Details[[#This Row],[AMOUNT]]&gt;0,Payment_Details[[#This Row],[AMOUNT]]&lt;3000),"LOW",IF(AND(Payment_Details[[#This Row],[AMOUNT]]&gt;3000,Payment_Details[[#This Row],[AMOUNT]]&lt;7000),"MEDIUM","HIGH"))</f>
        <v>HIGH</v>
      </c>
      <c r="I95" s="1">
        <f>AVERAGEIF(Payment_Details[Payment_Mode],Payment_Details[[#This Row],[Payment_Mode]],Payment_Details[AMOUNT])</f>
        <v>45039.893617021276</v>
      </c>
    </row>
    <row r="96" spans="1:9" x14ac:dyDescent="0.25">
      <c r="A96" s="1" t="s">
        <v>1139</v>
      </c>
      <c r="B96" s="1">
        <v>8860</v>
      </c>
      <c r="C96" s="1">
        <v>408</v>
      </c>
      <c r="D96" s="1">
        <v>2988</v>
      </c>
      <c r="E96" s="1" t="s">
        <v>198</v>
      </c>
      <c r="F96" s="1" t="s">
        <v>199</v>
      </c>
      <c r="G96" s="2">
        <v>33127</v>
      </c>
      <c r="H96" t="str">
        <f xml:space="preserve"> IF(AND(Payment_Details[[#This Row],[AMOUNT]]&gt;0,Payment_Details[[#This Row],[AMOUNT]]&lt;3000),"LOW",IF(AND(Payment_Details[[#This Row],[AMOUNT]]&gt;3000,Payment_Details[[#This Row],[AMOUNT]]&lt;7000),"MEDIUM","HIGH"))</f>
        <v>LOW</v>
      </c>
      <c r="I96" s="1">
        <f>AVERAGEIF(Payment_Details[Payment_Mode],Payment_Details[[#This Row],[Payment_Mode]],Payment_Details[AMOUNT])</f>
        <v>45039.893617021276</v>
      </c>
    </row>
    <row r="97" spans="1:9" x14ac:dyDescent="0.25">
      <c r="A97" s="1" t="s">
        <v>1140</v>
      </c>
      <c r="B97" s="1">
        <v>7164</v>
      </c>
      <c r="C97" s="1">
        <v>902</v>
      </c>
      <c r="D97" s="1">
        <v>83253</v>
      </c>
      <c r="E97" s="1" t="s">
        <v>198</v>
      </c>
      <c r="F97" s="1" t="s">
        <v>204</v>
      </c>
      <c r="G97" s="2">
        <v>32768</v>
      </c>
      <c r="H97" t="str">
        <f xml:space="preserve"> IF(AND(Payment_Details[[#This Row],[AMOUNT]]&gt;0,Payment_Details[[#This Row],[AMOUNT]]&lt;3000),"LOW",IF(AND(Payment_Details[[#This Row],[AMOUNT]]&gt;3000,Payment_Details[[#This Row],[AMOUNT]]&lt;7000),"MEDIUM","HIGH"))</f>
        <v>HIGH</v>
      </c>
      <c r="I97" s="1">
        <f>AVERAGEIF(Payment_Details[Payment_Mode],Payment_Details[[#This Row],[Payment_Mode]],Payment_Details[AMOUNT])</f>
        <v>49578.858490566039</v>
      </c>
    </row>
    <row r="98" spans="1:9" x14ac:dyDescent="0.25">
      <c r="A98" s="1" t="s">
        <v>1141</v>
      </c>
      <c r="B98" s="1">
        <v>9792</v>
      </c>
      <c r="C98" s="1">
        <v>763</v>
      </c>
      <c r="D98" s="1">
        <v>87828</v>
      </c>
      <c r="E98" s="1" t="s">
        <v>198</v>
      </c>
      <c r="F98" s="1" t="s">
        <v>204</v>
      </c>
      <c r="G98" s="2">
        <v>41891</v>
      </c>
      <c r="H98" t="str">
        <f xml:space="preserve"> IF(AND(Payment_Details[[#This Row],[AMOUNT]]&gt;0,Payment_Details[[#This Row],[AMOUNT]]&lt;3000),"LOW",IF(AND(Payment_Details[[#This Row],[AMOUNT]]&gt;3000,Payment_Details[[#This Row],[AMOUNT]]&lt;7000),"MEDIUM","HIGH"))</f>
        <v>HIGH</v>
      </c>
      <c r="I98" s="1">
        <f>AVERAGEIF(Payment_Details[Payment_Mode],Payment_Details[[#This Row],[Payment_Mode]],Payment_Details[AMOUNT])</f>
        <v>49578.858490566039</v>
      </c>
    </row>
    <row r="99" spans="1:9" x14ac:dyDescent="0.25">
      <c r="A99" s="1" t="s">
        <v>1142</v>
      </c>
      <c r="B99" s="1">
        <v>9934</v>
      </c>
      <c r="C99" s="1">
        <v>168</v>
      </c>
      <c r="D99" s="1">
        <v>17035</v>
      </c>
      <c r="E99" s="1" t="s">
        <v>198</v>
      </c>
      <c r="F99" s="1" t="s">
        <v>204</v>
      </c>
      <c r="G99" s="2">
        <v>35593</v>
      </c>
      <c r="H99" t="str">
        <f xml:space="preserve"> IF(AND(Payment_Details[[#This Row],[AMOUNT]]&gt;0,Payment_Details[[#This Row],[AMOUNT]]&lt;3000),"LOW",IF(AND(Payment_Details[[#This Row],[AMOUNT]]&gt;3000,Payment_Details[[#This Row],[AMOUNT]]&lt;7000),"MEDIUM","HIGH"))</f>
        <v>HIGH</v>
      </c>
      <c r="I99" s="1">
        <f>AVERAGEIF(Payment_Details[Payment_Mode],Payment_Details[[#This Row],[Payment_Mode]],Payment_Details[AMOUNT])</f>
        <v>49578.858490566039</v>
      </c>
    </row>
    <row r="100" spans="1:9" x14ac:dyDescent="0.25">
      <c r="A100" s="1" t="s">
        <v>1143</v>
      </c>
      <c r="B100" s="1">
        <v>1980</v>
      </c>
      <c r="C100" s="1">
        <v>723</v>
      </c>
      <c r="D100" s="1">
        <v>426</v>
      </c>
      <c r="E100" s="1" t="s">
        <v>202</v>
      </c>
      <c r="F100" s="1" t="s">
        <v>204</v>
      </c>
      <c r="G100" s="2"/>
      <c r="H100" t="str">
        <f xml:space="preserve"> IF(AND(Payment_Details[[#This Row],[AMOUNT]]&gt;0,Payment_Details[[#This Row],[AMOUNT]]&lt;3000),"LOW",IF(AND(Payment_Details[[#This Row],[AMOUNT]]&gt;3000,Payment_Details[[#This Row],[AMOUNT]]&lt;7000),"MEDIUM","HIGH"))</f>
        <v>LOW</v>
      </c>
      <c r="I100" s="1">
        <f>AVERAGEIF(Payment_Details[Payment_Mode],Payment_Details[[#This Row],[Payment_Mode]],Payment_Details[AMOUNT])</f>
        <v>49578.858490566039</v>
      </c>
    </row>
    <row r="101" spans="1:9" x14ac:dyDescent="0.25">
      <c r="A101" s="1" t="s">
        <v>1144</v>
      </c>
      <c r="B101" s="1">
        <v>9251</v>
      </c>
      <c r="C101" s="1">
        <v>438</v>
      </c>
      <c r="D101" s="1">
        <v>20238</v>
      </c>
      <c r="E101" s="1" t="s">
        <v>198</v>
      </c>
      <c r="F101" s="1" t="s">
        <v>204</v>
      </c>
      <c r="G101" s="2">
        <v>28214</v>
      </c>
      <c r="H101" t="str">
        <f xml:space="preserve"> IF(AND(Payment_Details[[#This Row],[AMOUNT]]&gt;0,Payment_Details[[#This Row],[AMOUNT]]&lt;3000),"LOW",IF(AND(Payment_Details[[#This Row],[AMOUNT]]&gt;3000,Payment_Details[[#This Row],[AMOUNT]]&lt;7000),"MEDIUM","HIGH"))</f>
        <v>HIGH</v>
      </c>
      <c r="I101" s="1">
        <f>AVERAGEIF(Payment_Details[Payment_Mode],Payment_Details[[#This Row],[Payment_Mode]],Payment_Details[AMOUNT])</f>
        <v>49578.858490566039</v>
      </c>
    </row>
    <row r="102" spans="1:9" x14ac:dyDescent="0.25">
      <c r="A102" s="1" t="s">
        <v>1145</v>
      </c>
      <c r="B102" s="1">
        <v>6717</v>
      </c>
      <c r="C102" s="1">
        <v>162</v>
      </c>
      <c r="D102" s="1">
        <v>68331</v>
      </c>
      <c r="E102" s="1" t="s">
        <v>198</v>
      </c>
      <c r="F102" s="1" t="s">
        <v>199</v>
      </c>
      <c r="G102" s="2">
        <v>30253</v>
      </c>
      <c r="H102" t="str">
        <f xml:space="preserve"> IF(AND(Payment_Details[[#This Row],[AMOUNT]]&gt;0,Payment_Details[[#This Row],[AMOUNT]]&lt;3000),"LOW",IF(AND(Payment_Details[[#This Row],[AMOUNT]]&gt;3000,Payment_Details[[#This Row],[AMOUNT]]&lt;7000),"MEDIUM","HIGH"))</f>
        <v>HIGH</v>
      </c>
      <c r="I102" s="1">
        <f>AVERAGEIF(Payment_Details[Payment_Mode],Payment_Details[[#This Row],[Payment_Mode]],Payment_Details[AMOUNT])</f>
        <v>45039.893617021276</v>
      </c>
    </row>
    <row r="103" spans="1:9" x14ac:dyDescent="0.25">
      <c r="A103" s="1" t="s">
        <v>1146</v>
      </c>
      <c r="B103" s="1">
        <v>3622</v>
      </c>
      <c r="C103" s="1">
        <v>246</v>
      </c>
      <c r="D103" s="1">
        <v>86132</v>
      </c>
      <c r="E103" s="1" t="s">
        <v>198</v>
      </c>
      <c r="F103" s="1" t="s">
        <v>199</v>
      </c>
      <c r="G103" s="2">
        <v>43525</v>
      </c>
      <c r="H103" t="str">
        <f xml:space="preserve"> IF(AND(Payment_Details[[#This Row],[AMOUNT]]&gt;0,Payment_Details[[#This Row],[AMOUNT]]&lt;3000),"LOW",IF(AND(Payment_Details[[#This Row],[AMOUNT]]&gt;3000,Payment_Details[[#This Row],[AMOUNT]]&lt;7000),"MEDIUM","HIGH"))</f>
        <v>HIGH</v>
      </c>
      <c r="I103" s="1">
        <f>AVERAGEIF(Payment_Details[Payment_Mode],Payment_Details[[#This Row],[Payment_Mode]],Payment_Details[AMOUNT])</f>
        <v>45039.893617021276</v>
      </c>
    </row>
    <row r="104" spans="1:9" x14ac:dyDescent="0.25">
      <c r="A104" s="1" t="s">
        <v>1147</v>
      </c>
      <c r="B104" s="1">
        <v>8808</v>
      </c>
      <c r="C104" s="1">
        <v>105</v>
      </c>
      <c r="D104" s="1">
        <v>766</v>
      </c>
      <c r="E104" s="1" t="s">
        <v>202</v>
      </c>
      <c r="F104" s="1" t="s">
        <v>199</v>
      </c>
      <c r="G104" s="2"/>
      <c r="H104" t="str">
        <f xml:space="preserve"> IF(AND(Payment_Details[[#This Row],[AMOUNT]]&gt;0,Payment_Details[[#This Row],[AMOUNT]]&lt;3000),"LOW",IF(AND(Payment_Details[[#This Row],[AMOUNT]]&gt;3000,Payment_Details[[#This Row],[AMOUNT]]&lt;7000),"MEDIUM","HIGH"))</f>
        <v>LOW</v>
      </c>
      <c r="I104" s="1">
        <f>AVERAGEIF(Payment_Details[Payment_Mode],Payment_Details[[#This Row],[Payment_Mode]],Payment_Details[AMOUNT])</f>
        <v>45039.893617021276</v>
      </c>
    </row>
    <row r="105" spans="1:9" x14ac:dyDescent="0.25">
      <c r="A105" s="1" t="s">
        <v>1148</v>
      </c>
      <c r="B105" s="1">
        <v>4920</v>
      </c>
      <c r="C105" s="1">
        <v>308</v>
      </c>
      <c r="D105" s="1">
        <v>13169</v>
      </c>
      <c r="E105" s="1" t="s">
        <v>202</v>
      </c>
      <c r="F105" s="1" t="s">
        <v>204</v>
      </c>
      <c r="G105" s="2"/>
      <c r="H105" t="str">
        <f xml:space="preserve"> IF(AND(Payment_Details[[#This Row],[AMOUNT]]&gt;0,Payment_Details[[#This Row],[AMOUNT]]&lt;3000),"LOW",IF(AND(Payment_Details[[#This Row],[AMOUNT]]&gt;3000,Payment_Details[[#This Row],[AMOUNT]]&lt;7000),"MEDIUM","HIGH"))</f>
        <v>HIGH</v>
      </c>
      <c r="I105" s="1">
        <f>AVERAGEIF(Payment_Details[Payment_Mode],Payment_Details[[#This Row],[Payment_Mode]],Payment_Details[AMOUNT])</f>
        <v>49578.858490566039</v>
      </c>
    </row>
    <row r="106" spans="1:9" x14ac:dyDescent="0.25">
      <c r="A106" s="1" t="s">
        <v>1149</v>
      </c>
      <c r="B106" s="1">
        <v>3140</v>
      </c>
      <c r="C106" s="1">
        <v>172</v>
      </c>
      <c r="D106" s="1">
        <v>48657</v>
      </c>
      <c r="E106" s="1" t="s">
        <v>198</v>
      </c>
      <c r="F106" s="1" t="s">
        <v>204</v>
      </c>
      <c r="G106" s="2">
        <v>38286</v>
      </c>
      <c r="H106" t="str">
        <f xml:space="preserve"> IF(AND(Payment_Details[[#This Row],[AMOUNT]]&gt;0,Payment_Details[[#This Row],[AMOUNT]]&lt;3000),"LOW",IF(AND(Payment_Details[[#This Row],[AMOUNT]]&gt;3000,Payment_Details[[#This Row],[AMOUNT]]&lt;7000),"MEDIUM","HIGH"))</f>
        <v>HIGH</v>
      </c>
      <c r="I106" s="1">
        <f>AVERAGEIF(Payment_Details[Payment_Mode],Payment_Details[[#This Row],[Payment_Mode]],Payment_Details[AMOUNT])</f>
        <v>49578.858490566039</v>
      </c>
    </row>
    <row r="107" spans="1:9" x14ac:dyDescent="0.25">
      <c r="A107" s="1" t="s">
        <v>1150</v>
      </c>
      <c r="B107" s="1">
        <v>8104</v>
      </c>
      <c r="C107" s="1">
        <v>775</v>
      </c>
      <c r="D107" s="1">
        <v>88037</v>
      </c>
      <c r="E107" s="1" t="s">
        <v>202</v>
      </c>
      <c r="F107" s="1" t="s">
        <v>199</v>
      </c>
      <c r="G107" s="2"/>
      <c r="H107" t="str">
        <f xml:space="preserve"> IF(AND(Payment_Details[[#This Row],[AMOUNT]]&gt;0,Payment_Details[[#This Row],[AMOUNT]]&lt;3000),"LOW",IF(AND(Payment_Details[[#This Row],[AMOUNT]]&gt;3000,Payment_Details[[#This Row],[AMOUNT]]&lt;7000),"MEDIUM","HIGH"))</f>
        <v>HIGH</v>
      </c>
      <c r="I107" s="1">
        <f>AVERAGEIF(Payment_Details[Payment_Mode],Payment_Details[[#This Row],[Payment_Mode]],Payment_Details[AMOUNT])</f>
        <v>45039.893617021276</v>
      </c>
    </row>
    <row r="108" spans="1:9" x14ac:dyDescent="0.25">
      <c r="A108" s="1" t="s">
        <v>1151</v>
      </c>
      <c r="B108" s="1">
        <v>2208</v>
      </c>
      <c r="C108" s="1">
        <v>333</v>
      </c>
      <c r="D108" s="1">
        <v>21972</v>
      </c>
      <c r="E108" s="1" t="s">
        <v>198</v>
      </c>
      <c r="F108" s="1" t="s">
        <v>199</v>
      </c>
      <c r="G108" s="2">
        <v>41497</v>
      </c>
      <c r="H108" t="str">
        <f xml:space="preserve"> IF(AND(Payment_Details[[#This Row],[AMOUNT]]&gt;0,Payment_Details[[#This Row],[AMOUNT]]&lt;3000),"LOW",IF(AND(Payment_Details[[#This Row],[AMOUNT]]&gt;3000,Payment_Details[[#This Row],[AMOUNT]]&lt;7000),"MEDIUM","HIGH"))</f>
        <v>HIGH</v>
      </c>
      <c r="I108" s="1">
        <f>AVERAGEIF(Payment_Details[Payment_Mode],Payment_Details[[#This Row],[Payment_Mode]],Payment_Details[AMOUNT])</f>
        <v>45039.893617021276</v>
      </c>
    </row>
    <row r="109" spans="1:9" x14ac:dyDescent="0.25">
      <c r="A109" s="1" t="s">
        <v>1152</v>
      </c>
      <c r="B109" s="1">
        <v>7043</v>
      </c>
      <c r="C109" s="1">
        <v>548</v>
      </c>
      <c r="D109" s="1">
        <v>87886</v>
      </c>
      <c r="E109" s="1" t="s">
        <v>202</v>
      </c>
      <c r="F109" s="1" t="s">
        <v>204</v>
      </c>
      <c r="G109" s="2"/>
      <c r="H109" t="str">
        <f xml:space="preserve"> IF(AND(Payment_Details[[#This Row],[AMOUNT]]&gt;0,Payment_Details[[#This Row],[AMOUNT]]&lt;3000),"LOW",IF(AND(Payment_Details[[#This Row],[AMOUNT]]&gt;3000,Payment_Details[[#This Row],[AMOUNT]]&lt;7000),"MEDIUM","HIGH"))</f>
        <v>HIGH</v>
      </c>
      <c r="I109" s="1">
        <f>AVERAGEIF(Payment_Details[Payment_Mode],Payment_Details[[#This Row],[Payment_Mode]],Payment_Details[AMOUNT])</f>
        <v>49578.858490566039</v>
      </c>
    </row>
    <row r="110" spans="1:9" x14ac:dyDescent="0.25">
      <c r="A110" s="1" t="s">
        <v>1153</v>
      </c>
      <c r="B110" s="1">
        <v>7485</v>
      </c>
      <c r="C110" s="1">
        <v>665</v>
      </c>
      <c r="D110" s="1">
        <v>3244</v>
      </c>
      <c r="E110" s="1" t="s">
        <v>198</v>
      </c>
      <c r="F110" s="1" t="s">
        <v>199</v>
      </c>
      <c r="G110" s="2">
        <v>40295</v>
      </c>
      <c r="H110" t="str">
        <f xml:space="preserve"> IF(AND(Payment_Details[[#This Row],[AMOUNT]]&gt;0,Payment_Details[[#This Row],[AMOUNT]]&lt;3000),"LOW",IF(AND(Payment_Details[[#This Row],[AMOUNT]]&gt;3000,Payment_Details[[#This Row],[AMOUNT]]&lt;7000),"MEDIUM","HIGH"))</f>
        <v>MEDIUM</v>
      </c>
      <c r="I110" s="1">
        <f>AVERAGEIF(Payment_Details[Payment_Mode],Payment_Details[[#This Row],[Payment_Mode]],Payment_Details[AMOUNT])</f>
        <v>45039.893617021276</v>
      </c>
    </row>
    <row r="111" spans="1:9" x14ac:dyDescent="0.25">
      <c r="A111" s="1" t="s">
        <v>1154</v>
      </c>
      <c r="B111" s="1">
        <v>1748</v>
      </c>
      <c r="C111" s="1">
        <v>305</v>
      </c>
      <c r="D111" s="1">
        <v>32031</v>
      </c>
      <c r="E111" s="1" t="s">
        <v>198</v>
      </c>
      <c r="F111" s="1" t="s">
        <v>204</v>
      </c>
      <c r="G111" s="2">
        <v>33909</v>
      </c>
      <c r="H111" t="str">
        <f xml:space="preserve"> IF(AND(Payment_Details[[#This Row],[AMOUNT]]&gt;0,Payment_Details[[#This Row],[AMOUNT]]&lt;3000),"LOW",IF(AND(Payment_Details[[#This Row],[AMOUNT]]&gt;3000,Payment_Details[[#This Row],[AMOUNT]]&lt;7000),"MEDIUM","HIGH"))</f>
        <v>HIGH</v>
      </c>
      <c r="I111" s="1">
        <f>AVERAGEIF(Payment_Details[Payment_Mode],Payment_Details[[#This Row],[Payment_Mode]],Payment_Details[AMOUNT])</f>
        <v>49578.858490566039</v>
      </c>
    </row>
    <row r="112" spans="1:9" x14ac:dyDescent="0.25">
      <c r="A112" s="1" t="s">
        <v>1155</v>
      </c>
      <c r="B112" s="1">
        <v>9968</v>
      </c>
      <c r="C112" s="1">
        <v>938</v>
      </c>
      <c r="D112" s="1">
        <v>51284</v>
      </c>
      <c r="E112" s="1" t="s">
        <v>202</v>
      </c>
      <c r="F112" s="1" t="s">
        <v>199</v>
      </c>
      <c r="G112" s="2"/>
      <c r="H112" t="str">
        <f xml:space="preserve"> IF(AND(Payment_Details[[#This Row],[AMOUNT]]&gt;0,Payment_Details[[#This Row],[AMOUNT]]&lt;3000),"LOW",IF(AND(Payment_Details[[#This Row],[AMOUNT]]&gt;3000,Payment_Details[[#This Row],[AMOUNT]]&lt;7000),"MEDIUM","HIGH"))</f>
        <v>HIGH</v>
      </c>
      <c r="I112" s="1">
        <f>AVERAGEIF(Payment_Details[Payment_Mode],Payment_Details[[#This Row],[Payment_Mode]],Payment_Details[AMOUNT])</f>
        <v>45039.893617021276</v>
      </c>
    </row>
    <row r="113" spans="1:9" x14ac:dyDescent="0.25">
      <c r="A113" s="1" t="s">
        <v>1156</v>
      </c>
      <c r="B113" s="1">
        <v>5330</v>
      </c>
      <c r="C113" s="1">
        <v>714</v>
      </c>
      <c r="D113" s="1">
        <v>23055</v>
      </c>
      <c r="E113" s="1" t="s">
        <v>198</v>
      </c>
      <c r="F113" s="1" t="s">
        <v>199</v>
      </c>
      <c r="G113" s="2">
        <v>40702</v>
      </c>
      <c r="H113" t="str">
        <f xml:space="preserve"> IF(AND(Payment_Details[[#This Row],[AMOUNT]]&gt;0,Payment_Details[[#This Row],[AMOUNT]]&lt;3000),"LOW",IF(AND(Payment_Details[[#This Row],[AMOUNT]]&gt;3000,Payment_Details[[#This Row],[AMOUNT]]&lt;7000),"MEDIUM","HIGH"))</f>
        <v>HIGH</v>
      </c>
      <c r="I113" s="1">
        <f>AVERAGEIF(Payment_Details[Payment_Mode],Payment_Details[[#This Row],[Payment_Mode]],Payment_Details[AMOUNT])</f>
        <v>45039.893617021276</v>
      </c>
    </row>
    <row r="114" spans="1:9" x14ac:dyDescent="0.25">
      <c r="A114" s="1" t="s">
        <v>1157</v>
      </c>
      <c r="B114" s="1">
        <v>2183</v>
      </c>
      <c r="C114" s="1">
        <v>251</v>
      </c>
      <c r="D114" s="1">
        <v>94926</v>
      </c>
      <c r="E114" s="1" t="s">
        <v>198</v>
      </c>
      <c r="F114" s="1" t="s">
        <v>199</v>
      </c>
      <c r="G114" s="2">
        <v>37957</v>
      </c>
      <c r="H114" t="str">
        <f xml:space="preserve"> IF(AND(Payment_Details[[#This Row],[AMOUNT]]&gt;0,Payment_Details[[#This Row],[AMOUNT]]&lt;3000),"LOW",IF(AND(Payment_Details[[#This Row],[AMOUNT]]&gt;3000,Payment_Details[[#This Row],[AMOUNT]]&lt;7000),"MEDIUM","HIGH"))</f>
        <v>HIGH</v>
      </c>
      <c r="I114" s="1">
        <f>AVERAGEIF(Payment_Details[Payment_Mode],Payment_Details[[#This Row],[Payment_Mode]],Payment_Details[AMOUNT])</f>
        <v>45039.893617021276</v>
      </c>
    </row>
    <row r="115" spans="1:9" x14ac:dyDescent="0.25">
      <c r="A115" s="1" t="s">
        <v>1158</v>
      </c>
      <c r="B115" s="1">
        <v>2182</v>
      </c>
      <c r="C115" s="1">
        <v>330</v>
      </c>
      <c r="D115" s="1">
        <v>312</v>
      </c>
      <c r="E115" s="1" t="s">
        <v>202</v>
      </c>
      <c r="F115" s="1" t="s">
        <v>204</v>
      </c>
      <c r="G115" s="2"/>
      <c r="H115" t="str">
        <f xml:space="preserve"> IF(AND(Payment_Details[[#This Row],[AMOUNT]]&gt;0,Payment_Details[[#This Row],[AMOUNT]]&lt;3000),"LOW",IF(AND(Payment_Details[[#This Row],[AMOUNT]]&gt;3000,Payment_Details[[#This Row],[AMOUNT]]&lt;7000),"MEDIUM","HIGH"))</f>
        <v>LOW</v>
      </c>
      <c r="I115" s="1">
        <f>AVERAGEIF(Payment_Details[Payment_Mode],Payment_Details[[#This Row],[Payment_Mode]],Payment_Details[AMOUNT])</f>
        <v>49578.858490566039</v>
      </c>
    </row>
    <row r="116" spans="1:9" x14ac:dyDescent="0.25">
      <c r="A116" s="1" t="s">
        <v>1159</v>
      </c>
      <c r="B116" s="1">
        <v>1087</v>
      </c>
      <c r="C116" s="1">
        <v>69</v>
      </c>
      <c r="D116" s="1">
        <v>45852</v>
      </c>
      <c r="E116" s="1" t="s">
        <v>198</v>
      </c>
      <c r="F116" s="1" t="s">
        <v>204</v>
      </c>
      <c r="G116" s="2">
        <v>43342</v>
      </c>
      <c r="H116" t="str">
        <f xml:space="preserve"> IF(AND(Payment_Details[[#This Row],[AMOUNT]]&gt;0,Payment_Details[[#This Row],[AMOUNT]]&lt;3000),"LOW",IF(AND(Payment_Details[[#This Row],[AMOUNT]]&gt;3000,Payment_Details[[#This Row],[AMOUNT]]&lt;7000),"MEDIUM","HIGH"))</f>
        <v>HIGH</v>
      </c>
      <c r="I116" s="1">
        <f>AVERAGEIF(Payment_Details[Payment_Mode],Payment_Details[[#This Row],[Payment_Mode]],Payment_Details[AMOUNT])</f>
        <v>49578.858490566039</v>
      </c>
    </row>
    <row r="117" spans="1:9" x14ac:dyDescent="0.25">
      <c r="A117" s="1" t="s">
        <v>1160</v>
      </c>
      <c r="B117" s="1">
        <v>4296</v>
      </c>
      <c r="C117" s="1">
        <v>969</v>
      </c>
      <c r="D117" s="1">
        <v>77063</v>
      </c>
      <c r="E117" s="1" t="s">
        <v>198</v>
      </c>
      <c r="F117" s="1" t="s">
        <v>199</v>
      </c>
      <c r="G117" s="2">
        <v>41342</v>
      </c>
      <c r="H117" t="str">
        <f xml:space="preserve"> IF(AND(Payment_Details[[#This Row],[AMOUNT]]&gt;0,Payment_Details[[#This Row],[AMOUNT]]&lt;3000),"LOW",IF(AND(Payment_Details[[#This Row],[AMOUNT]]&gt;3000,Payment_Details[[#This Row],[AMOUNT]]&lt;7000),"MEDIUM","HIGH"))</f>
        <v>HIGH</v>
      </c>
      <c r="I117" s="1">
        <f>AVERAGEIF(Payment_Details[Payment_Mode],Payment_Details[[#This Row],[Payment_Mode]],Payment_Details[AMOUNT])</f>
        <v>45039.893617021276</v>
      </c>
    </row>
    <row r="118" spans="1:9" x14ac:dyDescent="0.25">
      <c r="A118" s="1" t="s">
        <v>1161</v>
      </c>
      <c r="B118" s="1">
        <v>9784</v>
      </c>
      <c r="C118" s="1">
        <v>974</v>
      </c>
      <c r="D118" s="1">
        <v>44299</v>
      </c>
      <c r="E118" s="1" t="s">
        <v>198</v>
      </c>
      <c r="F118" s="1" t="s">
        <v>204</v>
      </c>
      <c r="G118" s="2">
        <v>41446</v>
      </c>
      <c r="H118" t="str">
        <f xml:space="preserve"> IF(AND(Payment_Details[[#This Row],[AMOUNT]]&gt;0,Payment_Details[[#This Row],[AMOUNT]]&lt;3000),"LOW",IF(AND(Payment_Details[[#This Row],[AMOUNT]]&gt;3000,Payment_Details[[#This Row],[AMOUNT]]&lt;7000),"MEDIUM","HIGH"))</f>
        <v>HIGH</v>
      </c>
      <c r="I118" s="1">
        <f>AVERAGEIF(Payment_Details[Payment_Mode],Payment_Details[[#This Row],[Payment_Mode]],Payment_Details[AMOUNT])</f>
        <v>49578.858490566039</v>
      </c>
    </row>
    <row r="119" spans="1:9" x14ac:dyDescent="0.25">
      <c r="A119" s="1" t="s">
        <v>1162</v>
      </c>
      <c r="B119" s="1">
        <v>6210</v>
      </c>
      <c r="C119" s="1">
        <v>526</v>
      </c>
      <c r="D119" s="1">
        <v>67123</v>
      </c>
      <c r="E119" s="1" t="s">
        <v>198</v>
      </c>
      <c r="F119" s="1" t="s">
        <v>204</v>
      </c>
      <c r="G119" s="2">
        <v>33422</v>
      </c>
      <c r="H119" t="str">
        <f xml:space="preserve"> IF(AND(Payment_Details[[#This Row],[AMOUNT]]&gt;0,Payment_Details[[#This Row],[AMOUNT]]&lt;3000),"LOW",IF(AND(Payment_Details[[#This Row],[AMOUNT]]&gt;3000,Payment_Details[[#This Row],[AMOUNT]]&lt;7000),"MEDIUM","HIGH"))</f>
        <v>HIGH</v>
      </c>
      <c r="I119" s="1">
        <f>AVERAGEIF(Payment_Details[Payment_Mode],Payment_Details[[#This Row],[Payment_Mode]],Payment_Details[AMOUNT])</f>
        <v>49578.858490566039</v>
      </c>
    </row>
    <row r="120" spans="1:9" x14ac:dyDescent="0.25">
      <c r="A120" s="1" t="s">
        <v>1163</v>
      </c>
      <c r="B120" s="1">
        <v>5781</v>
      </c>
      <c r="C120" s="1">
        <v>510</v>
      </c>
      <c r="D120" s="1">
        <v>51104</v>
      </c>
      <c r="E120" s="1" t="s">
        <v>202</v>
      </c>
      <c r="F120" s="1" t="s">
        <v>204</v>
      </c>
      <c r="G120" s="2"/>
      <c r="H120" t="str">
        <f xml:space="preserve"> IF(AND(Payment_Details[[#This Row],[AMOUNT]]&gt;0,Payment_Details[[#This Row],[AMOUNT]]&lt;3000),"LOW",IF(AND(Payment_Details[[#This Row],[AMOUNT]]&gt;3000,Payment_Details[[#This Row],[AMOUNT]]&lt;7000),"MEDIUM","HIGH"))</f>
        <v>HIGH</v>
      </c>
      <c r="I120" s="1">
        <f>AVERAGEIF(Payment_Details[Payment_Mode],Payment_Details[[#This Row],[Payment_Mode]],Payment_Details[AMOUNT])</f>
        <v>49578.858490566039</v>
      </c>
    </row>
    <row r="121" spans="1:9" x14ac:dyDescent="0.25">
      <c r="A121" s="1" t="s">
        <v>1164</v>
      </c>
      <c r="B121" s="1">
        <v>8306</v>
      </c>
      <c r="C121" s="1">
        <v>444</v>
      </c>
      <c r="D121" s="1">
        <v>35369</v>
      </c>
      <c r="E121" s="1" t="s">
        <v>202</v>
      </c>
      <c r="F121" s="1" t="s">
        <v>199</v>
      </c>
      <c r="G121" s="2"/>
      <c r="H121" t="str">
        <f xml:space="preserve"> IF(AND(Payment_Details[[#This Row],[AMOUNT]]&gt;0,Payment_Details[[#This Row],[AMOUNT]]&lt;3000),"LOW",IF(AND(Payment_Details[[#This Row],[AMOUNT]]&gt;3000,Payment_Details[[#This Row],[AMOUNT]]&lt;7000),"MEDIUM","HIGH"))</f>
        <v>HIGH</v>
      </c>
      <c r="I121" s="1">
        <f>AVERAGEIF(Payment_Details[Payment_Mode],Payment_Details[[#This Row],[Payment_Mode]],Payment_Details[AMOUNT])</f>
        <v>45039.893617021276</v>
      </c>
    </row>
    <row r="122" spans="1:9" x14ac:dyDescent="0.25">
      <c r="A122" s="1" t="s">
        <v>1165</v>
      </c>
      <c r="B122" s="1">
        <v>3270</v>
      </c>
      <c r="C122" s="1">
        <v>503</v>
      </c>
      <c r="D122" s="1">
        <v>559</v>
      </c>
      <c r="E122" s="1" t="s">
        <v>198</v>
      </c>
      <c r="F122" s="1" t="s">
        <v>199</v>
      </c>
      <c r="G122" s="2">
        <v>27174</v>
      </c>
      <c r="H122" t="str">
        <f xml:space="preserve"> IF(AND(Payment_Details[[#This Row],[AMOUNT]]&gt;0,Payment_Details[[#This Row],[AMOUNT]]&lt;3000),"LOW",IF(AND(Payment_Details[[#This Row],[AMOUNT]]&gt;3000,Payment_Details[[#This Row],[AMOUNT]]&lt;7000),"MEDIUM","HIGH"))</f>
        <v>LOW</v>
      </c>
      <c r="I122" s="1">
        <f>AVERAGEIF(Payment_Details[Payment_Mode],Payment_Details[[#This Row],[Payment_Mode]],Payment_Details[AMOUNT])</f>
        <v>45039.893617021276</v>
      </c>
    </row>
    <row r="123" spans="1:9" x14ac:dyDescent="0.25">
      <c r="A123" s="1" t="s">
        <v>1166</v>
      </c>
      <c r="B123" s="1">
        <v>6787</v>
      </c>
      <c r="C123" s="1">
        <v>109</v>
      </c>
      <c r="D123" s="1">
        <v>13394</v>
      </c>
      <c r="E123" s="1" t="s">
        <v>202</v>
      </c>
      <c r="F123" s="1" t="s">
        <v>199</v>
      </c>
      <c r="G123" s="2"/>
      <c r="H123" t="str">
        <f xml:space="preserve"> IF(AND(Payment_Details[[#This Row],[AMOUNT]]&gt;0,Payment_Details[[#This Row],[AMOUNT]]&lt;3000),"LOW",IF(AND(Payment_Details[[#This Row],[AMOUNT]]&gt;3000,Payment_Details[[#This Row],[AMOUNT]]&lt;7000),"MEDIUM","HIGH"))</f>
        <v>HIGH</v>
      </c>
      <c r="I123" s="1">
        <f>AVERAGEIF(Payment_Details[Payment_Mode],Payment_Details[[#This Row],[Payment_Mode]],Payment_Details[AMOUNT])</f>
        <v>45039.893617021276</v>
      </c>
    </row>
    <row r="124" spans="1:9" x14ac:dyDescent="0.25">
      <c r="A124" s="1" t="s">
        <v>1167</v>
      </c>
      <c r="B124" s="1">
        <v>3733</v>
      </c>
      <c r="C124" s="1">
        <v>823</v>
      </c>
      <c r="D124" s="1">
        <v>51472</v>
      </c>
      <c r="E124" s="1" t="s">
        <v>198</v>
      </c>
      <c r="F124" s="1" t="s">
        <v>199</v>
      </c>
      <c r="G124" s="2">
        <v>27534</v>
      </c>
      <c r="H124" t="str">
        <f xml:space="preserve"> IF(AND(Payment_Details[[#This Row],[AMOUNT]]&gt;0,Payment_Details[[#This Row],[AMOUNT]]&lt;3000),"LOW",IF(AND(Payment_Details[[#This Row],[AMOUNT]]&gt;3000,Payment_Details[[#This Row],[AMOUNT]]&lt;7000),"MEDIUM","HIGH"))</f>
        <v>HIGH</v>
      </c>
      <c r="I124" s="1">
        <f>AVERAGEIF(Payment_Details[Payment_Mode],Payment_Details[[#This Row],[Payment_Mode]],Payment_Details[AMOUNT])</f>
        <v>45039.893617021276</v>
      </c>
    </row>
    <row r="125" spans="1:9" x14ac:dyDescent="0.25">
      <c r="A125" s="1" t="s">
        <v>1168</v>
      </c>
      <c r="B125" s="1">
        <v>207</v>
      </c>
      <c r="C125" s="1">
        <v>147</v>
      </c>
      <c r="D125" s="1">
        <v>99367</v>
      </c>
      <c r="E125" s="1" t="s">
        <v>198</v>
      </c>
      <c r="F125" s="1" t="s">
        <v>204</v>
      </c>
      <c r="G125" s="2">
        <v>38610</v>
      </c>
      <c r="H125" t="str">
        <f xml:space="preserve"> IF(AND(Payment_Details[[#This Row],[AMOUNT]]&gt;0,Payment_Details[[#This Row],[AMOUNT]]&lt;3000),"LOW",IF(AND(Payment_Details[[#This Row],[AMOUNT]]&gt;3000,Payment_Details[[#This Row],[AMOUNT]]&lt;7000),"MEDIUM","HIGH"))</f>
        <v>HIGH</v>
      </c>
      <c r="I125" s="1">
        <f>AVERAGEIF(Payment_Details[Payment_Mode],Payment_Details[[#This Row],[Payment_Mode]],Payment_Details[AMOUNT])</f>
        <v>49578.858490566039</v>
      </c>
    </row>
    <row r="126" spans="1:9" x14ac:dyDescent="0.25">
      <c r="A126" s="1" t="s">
        <v>1169</v>
      </c>
      <c r="B126" s="1">
        <v>3</v>
      </c>
      <c r="C126" s="1">
        <v>625</v>
      </c>
      <c r="D126" s="1">
        <v>98982</v>
      </c>
      <c r="E126" s="1" t="s">
        <v>202</v>
      </c>
      <c r="F126" s="1" t="s">
        <v>199</v>
      </c>
      <c r="G126" s="2"/>
      <c r="H126" t="str">
        <f xml:space="preserve"> IF(AND(Payment_Details[[#This Row],[AMOUNT]]&gt;0,Payment_Details[[#This Row],[AMOUNT]]&lt;3000),"LOW",IF(AND(Payment_Details[[#This Row],[AMOUNT]]&gt;3000,Payment_Details[[#This Row],[AMOUNT]]&lt;7000),"MEDIUM","HIGH"))</f>
        <v>HIGH</v>
      </c>
      <c r="I126" s="1">
        <f>AVERAGEIF(Payment_Details[Payment_Mode],Payment_Details[[#This Row],[Payment_Mode]],Payment_Details[AMOUNT])</f>
        <v>45039.893617021276</v>
      </c>
    </row>
    <row r="127" spans="1:9" x14ac:dyDescent="0.25">
      <c r="A127" s="1" t="s">
        <v>1170</v>
      </c>
      <c r="B127" s="1">
        <v>1896</v>
      </c>
      <c r="C127" s="1">
        <v>695</v>
      </c>
      <c r="D127" s="1">
        <v>47111</v>
      </c>
      <c r="E127" s="1" t="s">
        <v>202</v>
      </c>
      <c r="F127" s="1" t="s">
        <v>204</v>
      </c>
      <c r="G127" s="2"/>
      <c r="H127" t="str">
        <f xml:space="preserve"> IF(AND(Payment_Details[[#This Row],[AMOUNT]]&gt;0,Payment_Details[[#This Row],[AMOUNT]]&lt;3000),"LOW",IF(AND(Payment_Details[[#This Row],[AMOUNT]]&gt;3000,Payment_Details[[#This Row],[AMOUNT]]&lt;7000),"MEDIUM","HIGH"))</f>
        <v>HIGH</v>
      </c>
      <c r="I127" s="1">
        <f>AVERAGEIF(Payment_Details[Payment_Mode],Payment_Details[[#This Row],[Payment_Mode]],Payment_Details[AMOUNT])</f>
        <v>49578.858490566039</v>
      </c>
    </row>
    <row r="128" spans="1:9" x14ac:dyDescent="0.25">
      <c r="A128" s="1" t="s">
        <v>1171</v>
      </c>
      <c r="B128" s="1">
        <v>9631</v>
      </c>
      <c r="C128" s="1">
        <v>983</v>
      </c>
      <c r="D128" s="1">
        <v>87420</v>
      </c>
      <c r="E128" s="1" t="s">
        <v>202</v>
      </c>
      <c r="F128" s="1" t="s">
        <v>204</v>
      </c>
      <c r="G128" s="2"/>
      <c r="H128" t="str">
        <f xml:space="preserve"> IF(AND(Payment_Details[[#This Row],[AMOUNT]]&gt;0,Payment_Details[[#This Row],[AMOUNT]]&lt;3000),"LOW",IF(AND(Payment_Details[[#This Row],[AMOUNT]]&gt;3000,Payment_Details[[#This Row],[AMOUNT]]&lt;7000),"MEDIUM","HIGH"))</f>
        <v>HIGH</v>
      </c>
      <c r="I128" s="1">
        <f>AVERAGEIF(Payment_Details[Payment_Mode],Payment_Details[[#This Row],[Payment_Mode]],Payment_Details[AMOUNT])</f>
        <v>49578.858490566039</v>
      </c>
    </row>
    <row r="129" spans="1:9" x14ac:dyDescent="0.25">
      <c r="A129" s="1" t="s">
        <v>1172</v>
      </c>
      <c r="B129" s="1">
        <v>3132</v>
      </c>
      <c r="C129" s="1">
        <v>82</v>
      </c>
      <c r="D129" s="1">
        <v>59376</v>
      </c>
      <c r="E129" s="1" t="s">
        <v>202</v>
      </c>
      <c r="F129" s="1" t="s">
        <v>204</v>
      </c>
      <c r="G129" s="2"/>
      <c r="H129" t="str">
        <f xml:space="preserve"> IF(AND(Payment_Details[[#This Row],[AMOUNT]]&gt;0,Payment_Details[[#This Row],[AMOUNT]]&lt;3000),"LOW",IF(AND(Payment_Details[[#This Row],[AMOUNT]]&gt;3000,Payment_Details[[#This Row],[AMOUNT]]&lt;7000),"MEDIUM","HIGH"))</f>
        <v>HIGH</v>
      </c>
      <c r="I129" s="1">
        <f>AVERAGEIF(Payment_Details[Payment_Mode],Payment_Details[[#This Row],[Payment_Mode]],Payment_Details[AMOUNT])</f>
        <v>49578.858490566039</v>
      </c>
    </row>
    <row r="130" spans="1:9" x14ac:dyDescent="0.25">
      <c r="A130" s="1" t="s">
        <v>1173</v>
      </c>
      <c r="B130" s="1">
        <v>1202</v>
      </c>
      <c r="C130" s="1">
        <v>397</v>
      </c>
      <c r="D130" s="1">
        <v>41003</v>
      </c>
      <c r="E130" s="1" t="s">
        <v>202</v>
      </c>
      <c r="F130" s="1" t="s">
        <v>199</v>
      </c>
      <c r="G130" s="2"/>
      <c r="H130" t="str">
        <f xml:space="preserve"> IF(AND(Payment_Details[[#This Row],[AMOUNT]]&gt;0,Payment_Details[[#This Row],[AMOUNT]]&lt;3000),"LOW",IF(AND(Payment_Details[[#This Row],[AMOUNT]]&gt;3000,Payment_Details[[#This Row],[AMOUNT]]&lt;7000),"MEDIUM","HIGH"))</f>
        <v>HIGH</v>
      </c>
      <c r="I130" s="1">
        <f>AVERAGEIF(Payment_Details[Payment_Mode],Payment_Details[[#This Row],[Payment_Mode]],Payment_Details[AMOUNT])</f>
        <v>45039.893617021276</v>
      </c>
    </row>
    <row r="131" spans="1:9" x14ac:dyDescent="0.25">
      <c r="A131" s="1" t="s">
        <v>1174</v>
      </c>
      <c r="B131" s="1">
        <v>8834</v>
      </c>
      <c r="C131" s="1">
        <v>599</v>
      </c>
      <c r="D131" s="1">
        <v>58511</v>
      </c>
      <c r="E131" s="1" t="s">
        <v>202</v>
      </c>
      <c r="F131" s="1" t="s">
        <v>199</v>
      </c>
      <c r="G131" s="2"/>
      <c r="H131" t="str">
        <f xml:space="preserve"> IF(AND(Payment_Details[[#This Row],[AMOUNT]]&gt;0,Payment_Details[[#This Row],[AMOUNT]]&lt;3000),"LOW",IF(AND(Payment_Details[[#This Row],[AMOUNT]]&gt;3000,Payment_Details[[#This Row],[AMOUNT]]&lt;7000),"MEDIUM","HIGH"))</f>
        <v>HIGH</v>
      </c>
      <c r="I131" s="1">
        <f>AVERAGEIF(Payment_Details[Payment_Mode],Payment_Details[[#This Row],[Payment_Mode]],Payment_Details[AMOUNT])</f>
        <v>45039.893617021276</v>
      </c>
    </row>
    <row r="132" spans="1:9" x14ac:dyDescent="0.25">
      <c r="A132" s="1" t="s">
        <v>1175</v>
      </c>
      <c r="B132" s="1">
        <v>1201</v>
      </c>
      <c r="C132" s="1">
        <v>306</v>
      </c>
      <c r="D132" s="1">
        <v>52868</v>
      </c>
      <c r="E132" s="1" t="s">
        <v>198</v>
      </c>
      <c r="F132" s="1" t="s">
        <v>204</v>
      </c>
      <c r="G132" s="2">
        <v>30519</v>
      </c>
      <c r="H132" t="str">
        <f xml:space="preserve"> IF(AND(Payment_Details[[#This Row],[AMOUNT]]&gt;0,Payment_Details[[#This Row],[AMOUNT]]&lt;3000),"LOW",IF(AND(Payment_Details[[#This Row],[AMOUNT]]&gt;3000,Payment_Details[[#This Row],[AMOUNT]]&lt;7000),"MEDIUM","HIGH"))</f>
        <v>HIGH</v>
      </c>
      <c r="I132" s="1">
        <f>AVERAGEIF(Payment_Details[Payment_Mode],Payment_Details[[#This Row],[Payment_Mode]],Payment_Details[AMOUNT])</f>
        <v>49578.858490566039</v>
      </c>
    </row>
    <row r="133" spans="1:9" x14ac:dyDescent="0.25">
      <c r="A133" s="1" t="s">
        <v>1176</v>
      </c>
      <c r="B133" s="1">
        <v>2573</v>
      </c>
      <c r="C133" s="1">
        <v>536</v>
      </c>
      <c r="D133" s="1">
        <v>8206</v>
      </c>
      <c r="E133" s="1" t="s">
        <v>198</v>
      </c>
      <c r="F133" s="1" t="s">
        <v>199</v>
      </c>
      <c r="G133" s="2">
        <v>42634</v>
      </c>
      <c r="H133" t="str">
        <f xml:space="preserve"> IF(AND(Payment_Details[[#This Row],[AMOUNT]]&gt;0,Payment_Details[[#This Row],[AMOUNT]]&lt;3000),"LOW",IF(AND(Payment_Details[[#This Row],[AMOUNT]]&gt;3000,Payment_Details[[#This Row],[AMOUNT]]&lt;7000),"MEDIUM","HIGH"))</f>
        <v>HIGH</v>
      </c>
      <c r="I133" s="1">
        <f>AVERAGEIF(Payment_Details[Payment_Mode],Payment_Details[[#This Row],[Payment_Mode]],Payment_Details[AMOUNT])</f>
        <v>45039.893617021276</v>
      </c>
    </row>
    <row r="134" spans="1:9" x14ac:dyDescent="0.25">
      <c r="A134" s="1" t="s">
        <v>1177</v>
      </c>
      <c r="B134" s="1">
        <v>6759</v>
      </c>
      <c r="C134" s="1">
        <v>20</v>
      </c>
      <c r="D134" s="1">
        <v>48873</v>
      </c>
      <c r="E134" s="1" t="s">
        <v>202</v>
      </c>
      <c r="F134" s="1" t="s">
        <v>199</v>
      </c>
      <c r="G134" s="2"/>
      <c r="H134" t="str">
        <f xml:space="preserve"> IF(AND(Payment_Details[[#This Row],[AMOUNT]]&gt;0,Payment_Details[[#This Row],[AMOUNT]]&lt;3000),"LOW",IF(AND(Payment_Details[[#This Row],[AMOUNT]]&gt;3000,Payment_Details[[#This Row],[AMOUNT]]&lt;7000),"MEDIUM","HIGH"))</f>
        <v>HIGH</v>
      </c>
      <c r="I134" s="1">
        <f>AVERAGEIF(Payment_Details[Payment_Mode],Payment_Details[[#This Row],[Payment_Mode]],Payment_Details[AMOUNT])</f>
        <v>45039.893617021276</v>
      </c>
    </row>
    <row r="135" spans="1:9" x14ac:dyDescent="0.25">
      <c r="A135" s="1" t="s">
        <v>1178</v>
      </c>
      <c r="B135" s="1">
        <v>2601</v>
      </c>
      <c r="C135" s="1">
        <v>515</v>
      </c>
      <c r="D135" s="1">
        <v>22214</v>
      </c>
      <c r="E135" s="1" t="s">
        <v>202</v>
      </c>
      <c r="F135" s="1" t="s">
        <v>199</v>
      </c>
      <c r="G135" s="2"/>
      <c r="H135" t="str">
        <f xml:space="preserve"> IF(AND(Payment_Details[[#This Row],[AMOUNT]]&gt;0,Payment_Details[[#This Row],[AMOUNT]]&lt;3000),"LOW",IF(AND(Payment_Details[[#This Row],[AMOUNT]]&gt;3000,Payment_Details[[#This Row],[AMOUNT]]&lt;7000),"MEDIUM","HIGH"))</f>
        <v>HIGH</v>
      </c>
      <c r="I135" s="1">
        <f>AVERAGEIF(Payment_Details[Payment_Mode],Payment_Details[[#This Row],[Payment_Mode]],Payment_Details[AMOUNT])</f>
        <v>45039.893617021276</v>
      </c>
    </row>
    <row r="136" spans="1:9" x14ac:dyDescent="0.25">
      <c r="A136" s="1" t="s">
        <v>1179</v>
      </c>
      <c r="B136" s="1">
        <v>2656</v>
      </c>
      <c r="C136" s="1">
        <v>332</v>
      </c>
      <c r="D136" s="1">
        <v>806</v>
      </c>
      <c r="E136" s="1" t="s">
        <v>202</v>
      </c>
      <c r="F136" s="1" t="s">
        <v>204</v>
      </c>
      <c r="G136" s="2"/>
      <c r="H136" t="str">
        <f xml:space="preserve"> IF(AND(Payment_Details[[#This Row],[AMOUNT]]&gt;0,Payment_Details[[#This Row],[AMOUNT]]&lt;3000),"LOW",IF(AND(Payment_Details[[#This Row],[AMOUNT]]&gt;3000,Payment_Details[[#This Row],[AMOUNT]]&lt;7000),"MEDIUM","HIGH"))</f>
        <v>LOW</v>
      </c>
      <c r="I136" s="1">
        <f>AVERAGEIF(Payment_Details[Payment_Mode],Payment_Details[[#This Row],[Payment_Mode]],Payment_Details[AMOUNT])</f>
        <v>49578.858490566039</v>
      </c>
    </row>
    <row r="137" spans="1:9" x14ac:dyDescent="0.25">
      <c r="A137" s="1" t="s">
        <v>1180</v>
      </c>
      <c r="B137" s="1">
        <v>9645</v>
      </c>
      <c r="C137" s="1">
        <v>127</v>
      </c>
      <c r="D137" s="1">
        <v>27590</v>
      </c>
      <c r="E137" s="1" t="s">
        <v>198</v>
      </c>
      <c r="F137" s="1" t="s">
        <v>199</v>
      </c>
      <c r="G137" s="2">
        <v>38726</v>
      </c>
      <c r="H137" t="str">
        <f xml:space="preserve"> IF(AND(Payment_Details[[#This Row],[AMOUNT]]&gt;0,Payment_Details[[#This Row],[AMOUNT]]&lt;3000),"LOW",IF(AND(Payment_Details[[#This Row],[AMOUNT]]&gt;3000,Payment_Details[[#This Row],[AMOUNT]]&lt;7000),"MEDIUM","HIGH"))</f>
        <v>HIGH</v>
      </c>
      <c r="I137" s="1">
        <f>AVERAGEIF(Payment_Details[Payment_Mode],Payment_Details[[#This Row],[Payment_Mode]],Payment_Details[AMOUNT])</f>
        <v>45039.893617021276</v>
      </c>
    </row>
    <row r="138" spans="1:9" x14ac:dyDescent="0.25">
      <c r="A138" s="1" t="s">
        <v>1181</v>
      </c>
      <c r="B138" s="1">
        <v>584</v>
      </c>
      <c r="C138" s="1">
        <v>958</v>
      </c>
      <c r="D138" s="1">
        <v>5769</v>
      </c>
      <c r="E138" s="1" t="s">
        <v>202</v>
      </c>
      <c r="F138" s="1" t="s">
        <v>199</v>
      </c>
      <c r="G138" s="2"/>
      <c r="H138" t="str">
        <f xml:space="preserve"> IF(AND(Payment_Details[[#This Row],[AMOUNT]]&gt;0,Payment_Details[[#This Row],[AMOUNT]]&lt;3000),"LOW",IF(AND(Payment_Details[[#This Row],[AMOUNT]]&gt;3000,Payment_Details[[#This Row],[AMOUNT]]&lt;7000),"MEDIUM","HIGH"))</f>
        <v>MEDIUM</v>
      </c>
      <c r="I138" s="1">
        <f>AVERAGEIF(Payment_Details[Payment_Mode],Payment_Details[[#This Row],[Payment_Mode]],Payment_Details[AMOUNT])</f>
        <v>45039.893617021276</v>
      </c>
    </row>
    <row r="139" spans="1:9" x14ac:dyDescent="0.25">
      <c r="A139" s="1" t="s">
        <v>1182</v>
      </c>
      <c r="B139" s="1">
        <v>2121</v>
      </c>
      <c r="C139" s="1">
        <v>42</v>
      </c>
      <c r="D139" s="1">
        <v>38290</v>
      </c>
      <c r="E139" s="1" t="s">
        <v>198</v>
      </c>
      <c r="F139" s="1" t="s">
        <v>204</v>
      </c>
      <c r="G139" s="2">
        <v>29110</v>
      </c>
      <c r="H139" t="str">
        <f xml:space="preserve"> IF(AND(Payment_Details[[#This Row],[AMOUNT]]&gt;0,Payment_Details[[#This Row],[AMOUNT]]&lt;3000),"LOW",IF(AND(Payment_Details[[#This Row],[AMOUNT]]&gt;3000,Payment_Details[[#This Row],[AMOUNT]]&lt;7000),"MEDIUM","HIGH"))</f>
        <v>HIGH</v>
      </c>
      <c r="I139" s="1">
        <f>AVERAGEIF(Payment_Details[Payment_Mode],Payment_Details[[#This Row],[Payment_Mode]],Payment_Details[AMOUNT])</f>
        <v>49578.858490566039</v>
      </c>
    </row>
    <row r="140" spans="1:9" x14ac:dyDescent="0.25">
      <c r="A140" s="1" t="s">
        <v>1183</v>
      </c>
      <c r="B140" s="1">
        <v>2142</v>
      </c>
      <c r="C140" s="1">
        <v>977</v>
      </c>
      <c r="D140" s="1">
        <v>44807</v>
      </c>
      <c r="E140" s="1" t="s">
        <v>198</v>
      </c>
      <c r="F140" s="1" t="s">
        <v>199</v>
      </c>
      <c r="G140" s="2">
        <v>37549</v>
      </c>
      <c r="H140" t="str">
        <f xml:space="preserve"> IF(AND(Payment_Details[[#This Row],[AMOUNT]]&gt;0,Payment_Details[[#This Row],[AMOUNT]]&lt;3000),"LOW",IF(AND(Payment_Details[[#This Row],[AMOUNT]]&gt;3000,Payment_Details[[#This Row],[AMOUNT]]&lt;7000),"MEDIUM","HIGH"))</f>
        <v>HIGH</v>
      </c>
      <c r="I140" s="1">
        <f>AVERAGEIF(Payment_Details[Payment_Mode],Payment_Details[[#This Row],[Payment_Mode]],Payment_Details[AMOUNT])</f>
        <v>45039.893617021276</v>
      </c>
    </row>
    <row r="141" spans="1:9" x14ac:dyDescent="0.25">
      <c r="A141" s="1" t="s">
        <v>1184</v>
      </c>
      <c r="B141" s="1">
        <v>2396</v>
      </c>
      <c r="C141" s="1">
        <v>460</v>
      </c>
      <c r="D141" s="1">
        <v>11223</v>
      </c>
      <c r="E141" s="1" t="s">
        <v>198</v>
      </c>
      <c r="F141" s="1" t="s">
        <v>204</v>
      </c>
      <c r="G141" s="2">
        <v>38610</v>
      </c>
      <c r="H141" t="str">
        <f xml:space="preserve"> IF(AND(Payment_Details[[#This Row],[AMOUNT]]&gt;0,Payment_Details[[#This Row],[AMOUNT]]&lt;3000),"LOW",IF(AND(Payment_Details[[#This Row],[AMOUNT]]&gt;3000,Payment_Details[[#This Row],[AMOUNT]]&lt;7000),"MEDIUM","HIGH"))</f>
        <v>HIGH</v>
      </c>
      <c r="I141" s="1">
        <f>AVERAGEIF(Payment_Details[Payment_Mode],Payment_Details[[#This Row],[Payment_Mode]],Payment_Details[AMOUNT])</f>
        <v>49578.858490566039</v>
      </c>
    </row>
    <row r="142" spans="1:9" x14ac:dyDescent="0.25">
      <c r="A142" s="1" t="s">
        <v>1185</v>
      </c>
      <c r="B142" s="1">
        <v>8747</v>
      </c>
      <c r="C142" s="1">
        <v>659</v>
      </c>
      <c r="D142" s="1">
        <v>85889</v>
      </c>
      <c r="E142" s="1" t="s">
        <v>198</v>
      </c>
      <c r="F142" s="1" t="s">
        <v>204</v>
      </c>
      <c r="G142" s="2">
        <v>36049</v>
      </c>
      <c r="H142" t="str">
        <f xml:space="preserve"> IF(AND(Payment_Details[[#This Row],[AMOUNT]]&gt;0,Payment_Details[[#This Row],[AMOUNT]]&lt;3000),"LOW",IF(AND(Payment_Details[[#This Row],[AMOUNT]]&gt;3000,Payment_Details[[#This Row],[AMOUNT]]&lt;7000),"MEDIUM","HIGH"))</f>
        <v>HIGH</v>
      </c>
      <c r="I142" s="1">
        <f>AVERAGEIF(Payment_Details[Payment_Mode],Payment_Details[[#This Row],[Payment_Mode]],Payment_Details[AMOUNT])</f>
        <v>49578.858490566039</v>
      </c>
    </row>
    <row r="143" spans="1:9" x14ac:dyDescent="0.25">
      <c r="A143" s="1" t="s">
        <v>1186</v>
      </c>
      <c r="B143" s="1">
        <v>4142</v>
      </c>
      <c r="C143" s="1">
        <v>197</v>
      </c>
      <c r="D143" s="1">
        <v>57138</v>
      </c>
      <c r="E143" s="1" t="s">
        <v>198</v>
      </c>
      <c r="F143" s="1" t="s">
        <v>204</v>
      </c>
      <c r="G143" s="2">
        <v>32743</v>
      </c>
      <c r="H143" t="str">
        <f xml:space="preserve"> IF(AND(Payment_Details[[#This Row],[AMOUNT]]&gt;0,Payment_Details[[#This Row],[AMOUNT]]&lt;3000),"LOW",IF(AND(Payment_Details[[#This Row],[AMOUNT]]&gt;3000,Payment_Details[[#This Row],[AMOUNT]]&lt;7000),"MEDIUM","HIGH"))</f>
        <v>HIGH</v>
      </c>
      <c r="I143" s="1">
        <f>AVERAGEIF(Payment_Details[Payment_Mode],Payment_Details[[#This Row],[Payment_Mode]],Payment_Details[AMOUNT])</f>
        <v>49578.858490566039</v>
      </c>
    </row>
    <row r="144" spans="1:9" x14ac:dyDescent="0.25">
      <c r="A144" s="1" t="s">
        <v>1187</v>
      </c>
      <c r="B144" s="1">
        <v>9770</v>
      </c>
      <c r="C144" s="1">
        <v>540</v>
      </c>
      <c r="D144" s="1">
        <v>987</v>
      </c>
      <c r="E144" s="1" t="s">
        <v>198</v>
      </c>
      <c r="F144" s="1" t="s">
        <v>204</v>
      </c>
      <c r="G144" s="2">
        <v>28437</v>
      </c>
      <c r="H144" t="str">
        <f xml:space="preserve"> IF(AND(Payment_Details[[#This Row],[AMOUNT]]&gt;0,Payment_Details[[#This Row],[AMOUNT]]&lt;3000),"LOW",IF(AND(Payment_Details[[#This Row],[AMOUNT]]&gt;3000,Payment_Details[[#This Row],[AMOUNT]]&lt;7000),"MEDIUM","HIGH"))</f>
        <v>LOW</v>
      </c>
      <c r="I144" s="1">
        <f>AVERAGEIF(Payment_Details[Payment_Mode],Payment_Details[[#This Row],[Payment_Mode]],Payment_Details[AMOUNT])</f>
        <v>49578.858490566039</v>
      </c>
    </row>
    <row r="145" spans="1:9" x14ac:dyDescent="0.25">
      <c r="A145" s="1" t="s">
        <v>1188</v>
      </c>
      <c r="B145" s="1">
        <v>2593</v>
      </c>
      <c r="C145" s="1">
        <v>178</v>
      </c>
      <c r="D145" s="1">
        <v>80179</v>
      </c>
      <c r="E145" s="1" t="s">
        <v>198</v>
      </c>
      <c r="F145" s="1" t="s">
        <v>204</v>
      </c>
      <c r="G145" s="2">
        <v>39839</v>
      </c>
      <c r="H145" t="str">
        <f xml:space="preserve"> IF(AND(Payment_Details[[#This Row],[AMOUNT]]&gt;0,Payment_Details[[#This Row],[AMOUNT]]&lt;3000),"LOW",IF(AND(Payment_Details[[#This Row],[AMOUNT]]&gt;3000,Payment_Details[[#This Row],[AMOUNT]]&lt;7000),"MEDIUM","HIGH"))</f>
        <v>HIGH</v>
      </c>
      <c r="I145" s="1">
        <f>AVERAGEIF(Payment_Details[Payment_Mode],Payment_Details[[#This Row],[Payment_Mode]],Payment_Details[AMOUNT])</f>
        <v>49578.858490566039</v>
      </c>
    </row>
    <row r="146" spans="1:9" x14ac:dyDescent="0.25">
      <c r="A146" s="1" t="s">
        <v>1189</v>
      </c>
      <c r="B146" s="1">
        <v>9807</v>
      </c>
      <c r="C146" s="1">
        <v>202</v>
      </c>
      <c r="D146" s="1">
        <v>63810</v>
      </c>
      <c r="E146" s="1" t="s">
        <v>198</v>
      </c>
      <c r="F146" s="1" t="s">
        <v>199</v>
      </c>
      <c r="G146" s="2">
        <v>37106</v>
      </c>
      <c r="H146" t="str">
        <f xml:space="preserve"> IF(AND(Payment_Details[[#This Row],[AMOUNT]]&gt;0,Payment_Details[[#This Row],[AMOUNT]]&lt;3000),"LOW",IF(AND(Payment_Details[[#This Row],[AMOUNT]]&gt;3000,Payment_Details[[#This Row],[AMOUNT]]&lt;7000),"MEDIUM","HIGH"))</f>
        <v>HIGH</v>
      </c>
      <c r="I146" s="1">
        <f>AVERAGEIF(Payment_Details[Payment_Mode],Payment_Details[[#This Row],[Payment_Mode]],Payment_Details[AMOUNT])</f>
        <v>45039.893617021276</v>
      </c>
    </row>
    <row r="147" spans="1:9" x14ac:dyDescent="0.25">
      <c r="A147" s="1" t="s">
        <v>1190</v>
      </c>
      <c r="B147" s="1">
        <v>2525</v>
      </c>
      <c r="C147" s="1">
        <v>632</v>
      </c>
      <c r="D147" s="1">
        <v>22261</v>
      </c>
      <c r="E147" s="1" t="s">
        <v>198</v>
      </c>
      <c r="F147" s="1" t="s">
        <v>199</v>
      </c>
      <c r="G147" s="2">
        <v>33963</v>
      </c>
      <c r="H147" t="str">
        <f xml:space="preserve"> IF(AND(Payment_Details[[#This Row],[AMOUNT]]&gt;0,Payment_Details[[#This Row],[AMOUNT]]&lt;3000),"LOW",IF(AND(Payment_Details[[#This Row],[AMOUNT]]&gt;3000,Payment_Details[[#This Row],[AMOUNT]]&lt;7000),"MEDIUM","HIGH"))</f>
        <v>HIGH</v>
      </c>
      <c r="I147" s="1">
        <f>AVERAGEIF(Payment_Details[Payment_Mode],Payment_Details[[#This Row],[Payment_Mode]],Payment_Details[AMOUNT])</f>
        <v>45039.893617021276</v>
      </c>
    </row>
    <row r="148" spans="1:9" x14ac:dyDescent="0.25">
      <c r="A148" s="1" t="s">
        <v>1191</v>
      </c>
      <c r="B148" s="1">
        <v>1724</v>
      </c>
      <c r="C148" s="1">
        <v>25</v>
      </c>
      <c r="D148" s="1">
        <v>37286</v>
      </c>
      <c r="E148" s="1" t="s">
        <v>198</v>
      </c>
      <c r="F148" s="1" t="s">
        <v>199</v>
      </c>
      <c r="G148" s="2">
        <v>38124</v>
      </c>
      <c r="H148" t="str">
        <f xml:space="preserve"> IF(AND(Payment_Details[[#This Row],[AMOUNT]]&gt;0,Payment_Details[[#This Row],[AMOUNT]]&lt;3000),"LOW",IF(AND(Payment_Details[[#This Row],[AMOUNT]]&gt;3000,Payment_Details[[#This Row],[AMOUNT]]&lt;7000),"MEDIUM","HIGH"))</f>
        <v>HIGH</v>
      </c>
      <c r="I148" s="1">
        <f>AVERAGEIF(Payment_Details[Payment_Mode],Payment_Details[[#This Row],[Payment_Mode]],Payment_Details[AMOUNT])</f>
        <v>45039.893617021276</v>
      </c>
    </row>
    <row r="149" spans="1:9" x14ac:dyDescent="0.25">
      <c r="A149" s="1" t="s">
        <v>1192</v>
      </c>
      <c r="B149" s="1">
        <v>7146</v>
      </c>
      <c r="C149" s="1">
        <v>990</v>
      </c>
      <c r="D149" s="1">
        <v>73874</v>
      </c>
      <c r="E149" s="1" t="s">
        <v>198</v>
      </c>
      <c r="F149" s="1" t="s">
        <v>199</v>
      </c>
      <c r="G149" s="2">
        <v>37953</v>
      </c>
      <c r="H149" t="str">
        <f xml:space="preserve"> IF(AND(Payment_Details[[#This Row],[AMOUNT]]&gt;0,Payment_Details[[#This Row],[AMOUNT]]&lt;3000),"LOW",IF(AND(Payment_Details[[#This Row],[AMOUNT]]&gt;3000,Payment_Details[[#This Row],[AMOUNT]]&lt;7000),"MEDIUM","HIGH"))</f>
        <v>HIGH</v>
      </c>
      <c r="I149" s="1">
        <f>AVERAGEIF(Payment_Details[Payment_Mode],Payment_Details[[#This Row],[Payment_Mode]],Payment_Details[AMOUNT])</f>
        <v>45039.893617021276</v>
      </c>
    </row>
    <row r="150" spans="1:9" x14ac:dyDescent="0.25">
      <c r="A150" s="1" t="s">
        <v>1193</v>
      </c>
      <c r="B150" s="1">
        <v>563</v>
      </c>
      <c r="C150" s="1">
        <v>913</v>
      </c>
      <c r="D150" s="1">
        <v>20187</v>
      </c>
      <c r="E150" s="1" t="s">
        <v>202</v>
      </c>
      <c r="F150" s="1" t="s">
        <v>204</v>
      </c>
      <c r="G150" s="2"/>
      <c r="H150" t="str">
        <f xml:space="preserve"> IF(AND(Payment_Details[[#This Row],[AMOUNT]]&gt;0,Payment_Details[[#This Row],[AMOUNT]]&lt;3000),"LOW",IF(AND(Payment_Details[[#This Row],[AMOUNT]]&gt;3000,Payment_Details[[#This Row],[AMOUNT]]&lt;7000),"MEDIUM","HIGH"))</f>
        <v>HIGH</v>
      </c>
      <c r="I150" s="1">
        <f>AVERAGEIF(Payment_Details[Payment_Mode],Payment_Details[[#This Row],[Payment_Mode]],Payment_Details[AMOUNT])</f>
        <v>49578.858490566039</v>
      </c>
    </row>
    <row r="151" spans="1:9" x14ac:dyDescent="0.25">
      <c r="A151" s="1" t="s">
        <v>1194</v>
      </c>
      <c r="B151" s="1">
        <v>7771</v>
      </c>
      <c r="C151" s="1">
        <v>371</v>
      </c>
      <c r="D151" s="1">
        <v>51038</v>
      </c>
      <c r="E151" s="1" t="s">
        <v>202</v>
      </c>
      <c r="F151" s="1" t="s">
        <v>204</v>
      </c>
      <c r="G151" s="2"/>
      <c r="H151" t="str">
        <f xml:space="preserve"> IF(AND(Payment_Details[[#This Row],[AMOUNT]]&gt;0,Payment_Details[[#This Row],[AMOUNT]]&lt;3000),"LOW",IF(AND(Payment_Details[[#This Row],[AMOUNT]]&gt;3000,Payment_Details[[#This Row],[AMOUNT]]&lt;7000),"MEDIUM","HIGH"))</f>
        <v>HIGH</v>
      </c>
      <c r="I151" s="1">
        <f>AVERAGEIF(Payment_Details[Payment_Mode],Payment_Details[[#This Row],[Payment_Mode]],Payment_Details[AMOUNT])</f>
        <v>49578.858490566039</v>
      </c>
    </row>
    <row r="152" spans="1:9" x14ac:dyDescent="0.25">
      <c r="A152" s="1" t="s">
        <v>1195</v>
      </c>
      <c r="B152" s="1">
        <v>4789</v>
      </c>
      <c r="C152" s="1">
        <v>514</v>
      </c>
      <c r="D152" s="1">
        <v>89846</v>
      </c>
      <c r="E152" s="1" t="s">
        <v>202</v>
      </c>
      <c r="F152" s="1" t="s">
        <v>204</v>
      </c>
      <c r="G152" s="2"/>
      <c r="H152" t="str">
        <f xml:space="preserve"> IF(AND(Payment_Details[[#This Row],[AMOUNT]]&gt;0,Payment_Details[[#This Row],[AMOUNT]]&lt;3000),"LOW",IF(AND(Payment_Details[[#This Row],[AMOUNT]]&gt;3000,Payment_Details[[#This Row],[AMOUNT]]&lt;7000),"MEDIUM","HIGH"))</f>
        <v>HIGH</v>
      </c>
      <c r="I152" s="1">
        <f>AVERAGEIF(Payment_Details[Payment_Mode],Payment_Details[[#This Row],[Payment_Mode]],Payment_Details[AMOUNT])</f>
        <v>49578.858490566039</v>
      </c>
    </row>
    <row r="153" spans="1:9" x14ac:dyDescent="0.25">
      <c r="A153" s="1" t="s">
        <v>1196</v>
      </c>
      <c r="B153" s="1">
        <v>3221</v>
      </c>
      <c r="C153" s="1">
        <v>707</v>
      </c>
      <c r="D153" s="1">
        <v>59967</v>
      </c>
      <c r="E153" s="1" t="s">
        <v>202</v>
      </c>
      <c r="F153" s="1" t="s">
        <v>199</v>
      </c>
      <c r="G153" s="2"/>
      <c r="H153" t="str">
        <f xml:space="preserve"> IF(AND(Payment_Details[[#This Row],[AMOUNT]]&gt;0,Payment_Details[[#This Row],[AMOUNT]]&lt;3000),"LOW",IF(AND(Payment_Details[[#This Row],[AMOUNT]]&gt;3000,Payment_Details[[#This Row],[AMOUNT]]&lt;7000),"MEDIUM","HIGH"))</f>
        <v>HIGH</v>
      </c>
      <c r="I153" s="1">
        <f>AVERAGEIF(Payment_Details[Payment_Mode],Payment_Details[[#This Row],[Payment_Mode]],Payment_Details[AMOUNT])</f>
        <v>45039.893617021276</v>
      </c>
    </row>
    <row r="154" spans="1:9" x14ac:dyDescent="0.25">
      <c r="A154" s="1" t="s">
        <v>1197</v>
      </c>
      <c r="B154" s="1">
        <v>5197</v>
      </c>
      <c r="C154" s="1">
        <v>473</v>
      </c>
      <c r="D154" s="1">
        <v>59474</v>
      </c>
      <c r="E154" s="1" t="s">
        <v>198</v>
      </c>
      <c r="F154" s="1" t="s">
        <v>204</v>
      </c>
      <c r="G154" s="2">
        <v>40925</v>
      </c>
      <c r="H154" t="str">
        <f xml:space="preserve"> IF(AND(Payment_Details[[#This Row],[AMOUNT]]&gt;0,Payment_Details[[#This Row],[AMOUNT]]&lt;3000),"LOW",IF(AND(Payment_Details[[#This Row],[AMOUNT]]&gt;3000,Payment_Details[[#This Row],[AMOUNT]]&lt;7000),"MEDIUM","HIGH"))</f>
        <v>HIGH</v>
      </c>
      <c r="I154" s="1">
        <f>AVERAGEIF(Payment_Details[Payment_Mode],Payment_Details[[#This Row],[Payment_Mode]],Payment_Details[AMOUNT])</f>
        <v>49578.858490566039</v>
      </c>
    </row>
    <row r="155" spans="1:9" x14ac:dyDescent="0.25">
      <c r="A155" s="1" t="s">
        <v>1198</v>
      </c>
      <c r="B155" s="1">
        <v>8183</v>
      </c>
      <c r="C155" s="1">
        <v>847</v>
      </c>
      <c r="D155" s="1">
        <v>77342</v>
      </c>
      <c r="E155" s="1" t="s">
        <v>202</v>
      </c>
      <c r="F155" s="1" t="s">
        <v>204</v>
      </c>
      <c r="G155" s="2"/>
      <c r="H155" t="str">
        <f xml:space="preserve"> IF(AND(Payment_Details[[#This Row],[AMOUNT]]&gt;0,Payment_Details[[#This Row],[AMOUNT]]&lt;3000),"LOW",IF(AND(Payment_Details[[#This Row],[AMOUNT]]&gt;3000,Payment_Details[[#This Row],[AMOUNT]]&lt;7000),"MEDIUM","HIGH"))</f>
        <v>HIGH</v>
      </c>
      <c r="I155" s="1">
        <f>AVERAGEIF(Payment_Details[Payment_Mode],Payment_Details[[#This Row],[Payment_Mode]],Payment_Details[AMOUNT])</f>
        <v>49578.858490566039</v>
      </c>
    </row>
    <row r="156" spans="1:9" x14ac:dyDescent="0.25">
      <c r="A156" s="1" t="s">
        <v>1199</v>
      </c>
      <c r="B156" s="1">
        <v>1126</v>
      </c>
      <c r="C156" s="1">
        <v>815</v>
      </c>
      <c r="D156" s="1">
        <v>57460</v>
      </c>
      <c r="E156" s="1" t="s">
        <v>198</v>
      </c>
      <c r="F156" s="1" t="s">
        <v>204</v>
      </c>
      <c r="G156" s="2">
        <v>40239</v>
      </c>
      <c r="H156" t="str">
        <f xml:space="preserve"> IF(AND(Payment_Details[[#This Row],[AMOUNT]]&gt;0,Payment_Details[[#This Row],[AMOUNT]]&lt;3000),"LOW",IF(AND(Payment_Details[[#This Row],[AMOUNT]]&gt;3000,Payment_Details[[#This Row],[AMOUNT]]&lt;7000),"MEDIUM","HIGH"))</f>
        <v>HIGH</v>
      </c>
      <c r="I156" s="1">
        <f>AVERAGEIF(Payment_Details[Payment_Mode],Payment_Details[[#This Row],[Payment_Mode]],Payment_Details[AMOUNT])</f>
        <v>49578.858490566039</v>
      </c>
    </row>
    <row r="157" spans="1:9" x14ac:dyDescent="0.25">
      <c r="A157" s="1" t="s">
        <v>1200</v>
      </c>
      <c r="B157" s="1">
        <v>4899</v>
      </c>
      <c r="C157" s="1">
        <v>928</v>
      </c>
      <c r="D157" s="1">
        <v>74930</v>
      </c>
      <c r="E157" s="1" t="s">
        <v>202</v>
      </c>
      <c r="F157" s="1" t="s">
        <v>204</v>
      </c>
      <c r="G157" s="2"/>
      <c r="H157" t="str">
        <f xml:space="preserve"> IF(AND(Payment_Details[[#This Row],[AMOUNT]]&gt;0,Payment_Details[[#This Row],[AMOUNT]]&lt;3000),"LOW",IF(AND(Payment_Details[[#This Row],[AMOUNT]]&gt;3000,Payment_Details[[#This Row],[AMOUNT]]&lt;7000),"MEDIUM","HIGH"))</f>
        <v>HIGH</v>
      </c>
      <c r="I157" s="1">
        <f>AVERAGEIF(Payment_Details[Payment_Mode],Payment_Details[[#This Row],[Payment_Mode]],Payment_Details[AMOUNT])</f>
        <v>49578.858490566039</v>
      </c>
    </row>
    <row r="158" spans="1:9" x14ac:dyDescent="0.25">
      <c r="A158" s="1" t="s">
        <v>1201</v>
      </c>
      <c r="B158" s="1">
        <v>4732</v>
      </c>
      <c r="C158" s="1">
        <v>210</v>
      </c>
      <c r="D158" s="1">
        <v>89389</v>
      </c>
      <c r="E158" s="1" t="s">
        <v>202</v>
      </c>
      <c r="F158" s="1" t="s">
        <v>204</v>
      </c>
      <c r="G158" s="2"/>
      <c r="H158" t="str">
        <f xml:space="preserve"> IF(AND(Payment_Details[[#This Row],[AMOUNT]]&gt;0,Payment_Details[[#This Row],[AMOUNT]]&lt;3000),"LOW",IF(AND(Payment_Details[[#This Row],[AMOUNT]]&gt;3000,Payment_Details[[#This Row],[AMOUNT]]&lt;7000),"MEDIUM","HIGH"))</f>
        <v>HIGH</v>
      </c>
      <c r="I158" s="1">
        <f>AVERAGEIF(Payment_Details[Payment_Mode],Payment_Details[[#This Row],[Payment_Mode]],Payment_Details[AMOUNT])</f>
        <v>49578.858490566039</v>
      </c>
    </row>
    <row r="159" spans="1:9" x14ac:dyDescent="0.25">
      <c r="A159" s="1" t="s">
        <v>1202</v>
      </c>
      <c r="B159" s="1">
        <v>4103</v>
      </c>
      <c r="C159" s="1">
        <v>793</v>
      </c>
      <c r="D159" s="1">
        <v>86767</v>
      </c>
      <c r="E159" s="1" t="s">
        <v>202</v>
      </c>
      <c r="F159" s="1" t="s">
        <v>204</v>
      </c>
      <c r="G159" s="2"/>
      <c r="H159" t="str">
        <f xml:space="preserve"> IF(AND(Payment_Details[[#This Row],[AMOUNT]]&gt;0,Payment_Details[[#This Row],[AMOUNT]]&lt;3000),"LOW",IF(AND(Payment_Details[[#This Row],[AMOUNT]]&gt;3000,Payment_Details[[#This Row],[AMOUNT]]&lt;7000),"MEDIUM","HIGH"))</f>
        <v>HIGH</v>
      </c>
      <c r="I159" s="1">
        <f>AVERAGEIF(Payment_Details[Payment_Mode],Payment_Details[[#This Row],[Payment_Mode]],Payment_Details[AMOUNT])</f>
        <v>49578.858490566039</v>
      </c>
    </row>
    <row r="160" spans="1:9" x14ac:dyDescent="0.25">
      <c r="A160" s="1" t="s">
        <v>1203</v>
      </c>
      <c r="B160" s="1">
        <v>7861</v>
      </c>
      <c r="C160" s="1">
        <v>872</v>
      </c>
      <c r="D160" s="1">
        <v>42257</v>
      </c>
      <c r="E160" s="1" t="s">
        <v>198</v>
      </c>
      <c r="F160" s="1" t="s">
        <v>204</v>
      </c>
      <c r="G160" s="2">
        <v>39585</v>
      </c>
      <c r="H160" t="str">
        <f xml:space="preserve"> IF(AND(Payment_Details[[#This Row],[AMOUNT]]&gt;0,Payment_Details[[#This Row],[AMOUNT]]&lt;3000),"LOW",IF(AND(Payment_Details[[#This Row],[AMOUNT]]&gt;3000,Payment_Details[[#This Row],[AMOUNT]]&lt;7000),"MEDIUM","HIGH"))</f>
        <v>HIGH</v>
      </c>
      <c r="I160" s="1">
        <f>AVERAGEIF(Payment_Details[Payment_Mode],Payment_Details[[#This Row],[Payment_Mode]],Payment_Details[AMOUNT])</f>
        <v>49578.858490566039</v>
      </c>
    </row>
    <row r="161" spans="1:9" x14ac:dyDescent="0.25">
      <c r="A161" s="1" t="s">
        <v>1204</v>
      </c>
      <c r="B161" s="1">
        <v>7764</v>
      </c>
      <c r="C161" s="1">
        <v>298</v>
      </c>
      <c r="D161" s="1">
        <v>28987</v>
      </c>
      <c r="E161" s="1" t="s">
        <v>202</v>
      </c>
      <c r="F161" s="1" t="s">
        <v>204</v>
      </c>
      <c r="G161" s="2"/>
      <c r="H161" t="str">
        <f xml:space="preserve"> IF(AND(Payment_Details[[#This Row],[AMOUNT]]&gt;0,Payment_Details[[#This Row],[AMOUNT]]&lt;3000),"LOW",IF(AND(Payment_Details[[#This Row],[AMOUNT]]&gt;3000,Payment_Details[[#This Row],[AMOUNT]]&lt;7000),"MEDIUM","HIGH"))</f>
        <v>HIGH</v>
      </c>
      <c r="I161" s="1">
        <f>AVERAGEIF(Payment_Details[Payment_Mode],Payment_Details[[#This Row],[Payment_Mode]],Payment_Details[AMOUNT])</f>
        <v>49578.858490566039</v>
      </c>
    </row>
    <row r="162" spans="1:9" x14ac:dyDescent="0.25">
      <c r="A162" s="1" t="s">
        <v>1205</v>
      </c>
      <c r="B162" s="1">
        <v>5345</v>
      </c>
      <c r="C162" s="1">
        <v>941</v>
      </c>
      <c r="D162" s="1">
        <v>38952</v>
      </c>
      <c r="E162" s="1" t="s">
        <v>198</v>
      </c>
      <c r="F162" s="1" t="s">
        <v>204</v>
      </c>
      <c r="G162" s="2">
        <v>40418</v>
      </c>
      <c r="H162" t="str">
        <f xml:space="preserve"> IF(AND(Payment_Details[[#This Row],[AMOUNT]]&gt;0,Payment_Details[[#This Row],[AMOUNT]]&lt;3000),"LOW",IF(AND(Payment_Details[[#This Row],[AMOUNT]]&gt;3000,Payment_Details[[#This Row],[AMOUNT]]&lt;7000),"MEDIUM","HIGH"))</f>
        <v>HIGH</v>
      </c>
      <c r="I162" s="1">
        <f>AVERAGEIF(Payment_Details[Payment_Mode],Payment_Details[[#This Row],[Payment_Mode]],Payment_Details[AMOUNT])</f>
        <v>49578.858490566039</v>
      </c>
    </row>
    <row r="163" spans="1:9" x14ac:dyDescent="0.25">
      <c r="A163" s="1" t="s">
        <v>1206</v>
      </c>
      <c r="B163" s="1">
        <v>6191</v>
      </c>
      <c r="C163" s="1">
        <v>731</v>
      </c>
      <c r="D163" s="1">
        <v>50635</v>
      </c>
      <c r="E163" s="1" t="s">
        <v>202</v>
      </c>
      <c r="F163" s="1" t="s">
        <v>204</v>
      </c>
      <c r="G163" s="2"/>
      <c r="H163" t="str">
        <f xml:space="preserve"> IF(AND(Payment_Details[[#This Row],[AMOUNT]]&gt;0,Payment_Details[[#This Row],[AMOUNT]]&lt;3000),"LOW",IF(AND(Payment_Details[[#This Row],[AMOUNT]]&gt;3000,Payment_Details[[#This Row],[AMOUNT]]&lt;7000),"MEDIUM","HIGH"))</f>
        <v>HIGH</v>
      </c>
      <c r="I163" s="1">
        <f>AVERAGEIF(Payment_Details[Payment_Mode],Payment_Details[[#This Row],[Payment_Mode]],Payment_Details[AMOUNT])</f>
        <v>49578.858490566039</v>
      </c>
    </row>
    <row r="164" spans="1:9" x14ac:dyDescent="0.25">
      <c r="A164" s="1" t="s">
        <v>1207</v>
      </c>
      <c r="B164" s="1">
        <v>310</v>
      </c>
      <c r="C164" s="1">
        <v>500</v>
      </c>
      <c r="D164" s="1">
        <v>32800</v>
      </c>
      <c r="E164" s="1" t="s">
        <v>202</v>
      </c>
      <c r="F164" s="1" t="s">
        <v>204</v>
      </c>
      <c r="G164" s="2"/>
      <c r="H164" t="str">
        <f xml:space="preserve"> IF(AND(Payment_Details[[#This Row],[AMOUNT]]&gt;0,Payment_Details[[#This Row],[AMOUNT]]&lt;3000),"LOW",IF(AND(Payment_Details[[#This Row],[AMOUNT]]&gt;3000,Payment_Details[[#This Row],[AMOUNT]]&lt;7000),"MEDIUM","HIGH"))</f>
        <v>HIGH</v>
      </c>
      <c r="I164" s="1">
        <f>AVERAGEIF(Payment_Details[Payment_Mode],Payment_Details[[#This Row],[Payment_Mode]],Payment_Details[AMOUNT])</f>
        <v>49578.858490566039</v>
      </c>
    </row>
    <row r="165" spans="1:9" x14ac:dyDescent="0.25">
      <c r="A165" s="1" t="s">
        <v>1208</v>
      </c>
      <c r="B165" s="1">
        <v>3095</v>
      </c>
      <c r="C165" s="1">
        <v>142</v>
      </c>
      <c r="D165" s="1">
        <v>67478</v>
      </c>
      <c r="E165" s="1" t="s">
        <v>202</v>
      </c>
      <c r="F165" s="1" t="s">
        <v>199</v>
      </c>
      <c r="G165" s="2"/>
      <c r="H165" t="str">
        <f xml:space="preserve"> IF(AND(Payment_Details[[#This Row],[AMOUNT]]&gt;0,Payment_Details[[#This Row],[AMOUNT]]&lt;3000),"LOW",IF(AND(Payment_Details[[#This Row],[AMOUNT]]&gt;3000,Payment_Details[[#This Row],[AMOUNT]]&lt;7000),"MEDIUM","HIGH"))</f>
        <v>HIGH</v>
      </c>
      <c r="I165" s="1">
        <f>AVERAGEIF(Payment_Details[Payment_Mode],Payment_Details[[#This Row],[Payment_Mode]],Payment_Details[AMOUNT])</f>
        <v>45039.893617021276</v>
      </c>
    </row>
    <row r="166" spans="1:9" x14ac:dyDescent="0.25">
      <c r="A166" s="1" t="s">
        <v>1209</v>
      </c>
      <c r="B166" s="1">
        <v>2159</v>
      </c>
      <c r="C166" s="1">
        <v>787</v>
      </c>
      <c r="D166" s="1">
        <v>24449</v>
      </c>
      <c r="E166" s="1" t="s">
        <v>198</v>
      </c>
      <c r="F166" s="1" t="s">
        <v>204</v>
      </c>
      <c r="G166" s="2">
        <v>40719</v>
      </c>
      <c r="H166" t="str">
        <f xml:space="preserve"> IF(AND(Payment_Details[[#This Row],[AMOUNT]]&gt;0,Payment_Details[[#This Row],[AMOUNT]]&lt;3000),"LOW",IF(AND(Payment_Details[[#This Row],[AMOUNT]]&gt;3000,Payment_Details[[#This Row],[AMOUNT]]&lt;7000),"MEDIUM","HIGH"))</f>
        <v>HIGH</v>
      </c>
      <c r="I166" s="1">
        <f>AVERAGEIF(Payment_Details[Payment_Mode],Payment_Details[[#This Row],[Payment_Mode]],Payment_Details[AMOUNT])</f>
        <v>49578.858490566039</v>
      </c>
    </row>
    <row r="167" spans="1:9" x14ac:dyDescent="0.25">
      <c r="A167" s="1" t="s">
        <v>1210</v>
      </c>
      <c r="B167" s="1">
        <v>3569</v>
      </c>
      <c r="C167" s="1">
        <v>749</v>
      </c>
      <c r="D167" s="1">
        <v>3119</v>
      </c>
      <c r="E167" s="1" t="s">
        <v>198</v>
      </c>
      <c r="F167" s="1" t="s">
        <v>199</v>
      </c>
      <c r="G167" s="2">
        <v>41822</v>
      </c>
      <c r="H167" t="str">
        <f xml:space="preserve"> IF(AND(Payment_Details[[#This Row],[AMOUNT]]&gt;0,Payment_Details[[#This Row],[AMOUNT]]&lt;3000),"LOW",IF(AND(Payment_Details[[#This Row],[AMOUNT]]&gt;3000,Payment_Details[[#This Row],[AMOUNT]]&lt;7000),"MEDIUM","HIGH"))</f>
        <v>MEDIUM</v>
      </c>
      <c r="I167" s="1">
        <f>AVERAGEIF(Payment_Details[Payment_Mode],Payment_Details[[#This Row],[Payment_Mode]],Payment_Details[AMOUNT])</f>
        <v>45039.893617021276</v>
      </c>
    </row>
    <row r="168" spans="1:9" x14ac:dyDescent="0.25">
      <c r="A168" s="1" t="s">
        <v>1211</v>
      </c>
      <c r="B168" s="1">
        <v>5958</v>
      </c>
      <c r="C168" s="1">
        <v>304</v>
      </c>
      <c r="D168" s="1">
        <v>13693</v>
      </c>
      <c r="E168" s="1" t="s">
        <v>198</v>
      </c>
      <c r="F168" s="1" t="s">
        <v>204</v>
      </c>
      <c r="G168" s="2">
        <v>38255</v>
      </c>
      <c r="H168" t="str">
        <f xml:space="preserve"> IF(AND(Payment_Details[[#This Row],[AMOUNT]]&gt;0,Payment_Details[[#This Row],[AMOUNT]]&lt;3000),"LOW",IF(AND(Payment_Details[[#This Row],[AMOUNT]]&gt;3000,Payment_Details[[#This Row],[AMOUNT]]&lt;7000),"MEDIUM","HIGH"))</f>
        <v>HIGH</v>
      </c>
      <c r="I168" s="1">
        <f>AVERAGEIF(Payment_Details[Payment_Mode],Payment_Details[[#This Row],[Payment_Mode]],Payment_Details[AMOUNT])</f>
        <v>49578.858490566039</v>
      </c>
    </row>
    <row r="169" spans="1:9" x14ac:dyDescent="0.25">
      <c r="A169" s="1" t="s">
        <v>1212</v>
      </c>
      <c r="B169" s="1">
        <v>1275</v>
      </c>
      <c r="C169" s="1">
        <v>30</v>
      </c>
      <c r="D169" s="1">
        <v>80796</v>
      </c>
      <c r="E169" s="1" t="s">
        <v>198</v>
      </c>
      <c r="F169" s="1" t="s">
        <v>204</v>
      </c>
      <c r="G169" s="2">
        <v>40246</v>
      </c>
      <c r="H169" t="str">
        <f xml:space="preserve"> IF(AND(Payment_Details[[#This Row],[AMOUNT]]&gt;0,Payment_Details[[#This Row],[AMOUNT]]&lt;3000),"LOW",IF(AND(Payment_Details[[#This Row],[AMOUNT]]&gt;3000,Payment_Details[[#This Row],[AMOUNT]]&lt;7000),"MEDIUM","HIGH"))</f>
        <v>HIGH</v>
      </c>
      <c r="I169" s="1">
        <f>AVERAGEIF(Payment_Details[Payment_Mode],Payment_Details[[#This Row],[Payment_Mode]],Payment_Details[AMOUNT])</f>
        <v>49578.858490566039</v>
      </c>
    </row>
    <row r="170" spans="1:9" x14ac:dyDescent="0.25">
      <c r="A170" s="1" t="s">
        <v>1213</v>
      </c>
      <c r="B170" s="1">
        <v>6357</v>
      </c>
      <c r="C170" s="1">
        <v>477</v>
      </c>
      <c r="D170" s="1">
        <v>19804</v>
      </c>
      <c r="E170" s="1" t="s">
        <v>202</v>
      </c>
      <c r="F170" s="1" t="s">
        <v>204</v>
      </c>
      <c r="G170" s="2"/>
      <c r="H170" t="str">
        <f xml:space="preserve"> IF(AND(Payment_Details[[#This Row],[AMOUNT]]&gt;0,Payment_Details[[#This Row],[AMOUNT]]&lt;3000),"LOW",IF(AND(Payment_Details[[#This Row],[AMOUNT]]&gt;3000,Payment_Details[[#This Row],[AMOUNT]]&lt;7000),"MEDIUM","HIGH"))</f>
        <v>HIGH</v>
      </c>
      <c r="I170" s="1">
        <f>AVERAGEIF(Payment_Details[Payment_Mode],Payment_Details[[#This Row],[Payment_Mode]],Payment_Details[AMOUNT])</f>
        <v>49578.858490566039</v>
      </c>
    </row>
    <row r="171" spans="1:9" x14ac:dyDescent="0.25">
      <c r="A171" s="1" t="s">
        <v>1214</v>
      </c>
      <c r="B171" s="1">
        <v>4551</v>
      </c>
      <c r="C171" s="1">
        <v>52</v>
      </c>
      <c r="D171" s="1">
        <v>75766</v>
      </c>
      <c r="E171" s="1" t="s">
        <v>202</v>
      </c>
      <c r="F171" s="1" t="s">
        <v>199</v>
      </c>
      <c r="G171" s="2"/>
      <c r="H171" t="str">
        <f xml:space="preserve"> IF(AND(Payment_Details[[#This Row],[AMOUNT]]&gt;0,Payment_Details[[#This Row],[AMOUNT]]&lt;3000),"LOW",IF(AND(Payment_Details[[#This Row],[AMOUNT]]&gt;3000,Payment_Details[[#This Row],[AMOUNT]]&lt;7000),"MEDIUM","HIGH"))</f>
        <v>HIGH</v>
      </c>
      <c r="I171" s="1">
        <f>AVERAGEIF(Payment_Details[Payment_Mode],Payment_Details[[#This Row],[Payment_Mode]],Payment_Details[AMOUNT])</f>
        <v>45039.893617021276</v>
      </c>
    </row>
    <row r="172" spans="1:9" x14ac:dyDescent="0.25">
      <c r="A172" s="1" t="s">
        <v>1215</v>
      </c>
      <c r="B172" s="1">
        <v>4252</v>
      </c>
      <c r="C172" s="1">
        <v>73</v>
      </c>
      <c r="D172" s="1">
        <v>74338</v>
      </c>
      <c r="E172" s="1" t="s">
        <v>202</v>
      </c>
      <c r="F172" s="1" t="s">
        <v>204</v>
      </c>
      <c r="G172" s="2"/>
      <c r="H172" t="str">
        <f xml:space="preserve"> IF(AND(Payment_Details[[#This Row],[AMOUNT]]&gt;0,Payment_Details[[#This Row],[AMOUNT]]&lt;3000),"LOW",IF(AND(Payment_Details[[#This Row],[AMOUNT]]&gt;3000,Payment_Details[[#This Row],[AMOUNT]]&lt;7000),"MEDIUM","HIGH"))</f>
        <v>HIGH</v>
      </c>
      <c r="I172" s="1">
        <f>AVERAGEIF(Payment_Details[Payment_Mode],Payment_Details[[#This Row],[Payment_Mode]],Payment_Details[AMOUNT])</f>
        <v>49578.858490566039</v>
      </c>
    </row>
    <row r="173" spans="1:9" x14ac:dyDescent="0.25">
      <c r="A173" s="1" t="s">
        <v>1216</v>
      </c>
      <c r="B173" s="1">
        <v>2096</v>
      </c>
      <c r="C173" s="1">
        <v>691</v>
      </c>
      <c r="D173" s="1">
        <v>73423</v>
      </c>
      <c r="E173" s="1" t="s">
        <v>198</v>
      </c>
      <c r="F173" s="1" t="s">
        <v>199</v>
      </c>
      <c r="G173" s="2">
        <v>41141</v>
      </c>
      <c r="H173" t="str">
        <f xml:space="preserve"> IF(AND(Payment_Details[[#This Row],[AMOUNT]]&gt;0,Payment_Details[[#This Row],[AMOUNT]]&lt;3000),"LOW",IF(AND(Payment_Details[[#This Row],[AMOUNT]]&gt;3000,Payment_Details[[#This Row],[AMOUNT]]&lt;7000),"MEDIUM","HIGH"))</f>
        <v>HIGH</v>
      </c>
      <c r="I173" s="1">
        <f>AVERAGEIF(Payment_Details[Payment_Mode],Payment_Details[[#This Row],[Payment_Mode]],Payment_Details[AMOUNT])</f>
        <v>45039.893617021276</v>
      </c>
    </row>
    <row r="174" spans="1:9" x14ac:dyDescent="0.25">
      <c r="A174" s="1" t="s">
        <v>1217</v>
      </c>
      <c r="B174" s="1">
        <v>5209</v>
      </c>
      <c r="C174" s="1">
        <v>786</v>
      </c>
      <c r="D174" s="1">
        <v>91842</v>
      </c>
      <c r="E174" s="1" t="s">
        <v>198</v>
      </c>
      <c r="F174" s="1" t="s">
        <v>204</v>
      </c>
      <c r="G174" s="2">
        <v>28003</v>
      </c>
      <c r="H174" t="str">
        <f xml:space="preserve"> IF(AND(Payment_Details[[#This Row],[AMOUNT]]&gt;0,Payment_Details[[#This Row],[AMOUNT]]&lt;3000),"LOW",IF(AND(Payment_Details[[#This Row],[AMOUNT]]&gt;3000,Payment_Details[[#This Row],[AMOUNT]]&lt;7000),"MEDIUM","HIGH"))</f>
        <v>HIGH</v>
      </c>
      <c r="I174" s="1">
        <f>AVERAGEIF(Payment_Details[Payment_Mode],Payment_Details[[#This Row],[Payment_Mode]],Payment_Details[AMOUNT])</f>
        <v>49578.858490566039</v>
      </c>
    </row>
    <row r="175" spans="1:9" x14ac:dyDescent="0.25">
      <c r="A175" s="1" t="s">
        <v>1218</v>
      </c>
      <c r="B175" s="1">
        <v>9271</v>
      </c>
      <c r="C175" s="1">
        <v>68</v>
      </c>
      <c r="D175" s="1">
        <v>81148</v>
      </c>
      <c r="E175" s="1" t="s">
        <v>202</v>
      </c>
      <c r="F175" s="1" t="s">
        <v>204</v>
      </c>
      <c r="G175" s="2"/>
      <c r="H175" t="str">
        <f xml:space="preserve"> IF(AND(Payment_Details[[#This Row],[AMOUNT]]&gt;0,Payment_Details[[#This Row],[AMOUNT]]&lt;3000),"LOW",IF(AND(Payment_Details[[#This Row],[AMOUNT]]&gt;3000,Payment_Details[[#This Row],[AMOUNT]]&lt;7000),"MEDIUM","HIGH"))</f>
        <v>HIGH</v>
      </c>
      <c r="I175" s="1">
        <f>AVERAGEIF(Payment_Details[Payment_Mode],Payment_Details[[#This Row],[Payment_Mode]],Payment_Details[AMOUNT])</f>
        <v>49578.858490566039</v>
      </c>
    </row>
    <row r="176" spans="1:9" x14ac:dyDescent="0.25">
      <c r="A176" s="1" t="s">
        <v>1219</v>
      </c>
      <c r="B176" s="1">
        <v>6772</v>
      </c>
      <c r="C176" s="1">
        <v>630</v>
      </c>
      <c r="D176" s="1">
        <v>96963</v>
      </c>
      <c r="E176" s="1" t="s">
        <v>198</v>
      </c>
      <c r="F176" s="1" t="s">
        <v>204</v>
      </c>
      <c r="G176" s="2">
        <v>40085</v>
      </c>
      <c r="H176" t="str">
        <f xml:space="preserve"> IF(AND(Payment_Details[[#This Row],[AMOUNT]]&gt;0,Payment_Details[[#This Row],[AMOUNT]]&lt;3000),"LOW",IF(AND(Payment_Details[[#This Row],[AMOUNT]]&gt;3000,Payment_Details[[#This Row],[AMOUNT]]&lt;7000),"MEDIUM","HIGH"))</f>
        <v>HIGH</v>
      </c>
      <c r="I176" s="1">
        <f>AVERAGEIF(Payment_Details[Payment_Mode],Payment_Details[[#This Row],[Payment_Mode]],Payment_Details[AMOUNT])</f>
        <v>49578.858490566039</v>
      </c>
    </row>
    <row r="177" spans="1:9" x14ac:dyDescent="0.25">
      <c r="A177" s="1" t="s">
        <v>1220</v>
      </c>
      <c r="B177" s="1">
        <v>4628</v>
      </c>
      <c r="C177" s="1">
        <v>357</v>
      </c>
      <c r="D177" s="1">
        <v>88092</v>
      </c>
      <c r="E177" s="1" t="s">
        <v>202</v>
      </c>
      <c r="F177" s="1" t="s">
        <v>204</v>
      </c>
      <c r="G177" s="2"/>
      <c r="H177" t="str">
        <f xml:space="preserve"> IF(AND(Payment_Details[[#This Row],[AMOUNT]]&gt;0,Payment_Details[[#This Row],[AMOUNT]]&lt;3000),"LOW",IF(AND(Payment_Details[[#This Row],[AMOUNT]]&gt;3000,Payment_Details[[#This Row],[AMOUNT]]&lt;7000),"MEDIUM","HIGH"))</f>
        <v>HIGH</v>
      </c>
      <c r="I177" s="1">
        <f>AVERAGEIF(Payment_Details[Payment_Mode],Payment_Details[[#This Row],[Payment_Mode]],Payment_Details[AMOUNT])</f>
        <v>49578.858490566039</v>
      </c>
    </row>
    <row r="178" spans="1:9" x14ac:dyDescent="0.25">
      <c r="A178" s="1" t="s">
        <v>1221</v>
      </c>
      <c r="B178" s="1">
        <v>3853</v>
      </c>
      <c r="C178" s="1">
        <v>455</v>
      </c>
      <c r="D178" s="1">
        <v>66397</v>
      </c>
      <c r="E178" s="1" t="s">
        <v>202</v>
      </c>
      <c r="F178" s="1" t="s">
        <v>199</v>
      </c>
      <c r="G178" s="2"/>
      <c r="H178" t="str">
        <f xml:space="preserve"> IF(AND(Payment_Details[[#This Row],[AMOUNT]]&gt;0,Payment_Details[[#This Row],[AMOUNT]]&lt;3000),"LOW",IF(AND(Payment_Details[[#This Row],[AMOUNT]]&gt;3000,Payment_Details[[#This Row],[AMOUNT]]&lt;7000),"MEDIUM","HIGH"))</f>
        <v>HIGH</v>
      </c>
      <c r="I178" s="1">
        <f>AVERAGEIF(Payment_Details[Payment_Mode],Payment_Details[[#This Row],[Payment_Mode]],Payment_Details[AMOUNT])</f>
        <v>45039.893617021276</v>
      </c>
    </row>
    <row r="179" spans="1:9" x14ac:dyDescent="0.25">
      <c r="A179" s="1" t="s">
        <v>1222</v>
      </c>
      <c r="B179" s="1">
        <v>515</v>
      </c>
      <c r="C179" s="1">
        <v>947</v>
      </c>
      <c r="D179" s="1">
        <v>1714</v>
      </c>
      <c r="E179" s="1" t="s">
        <v>198</v>
      </c>
      <c r="F179" s="1" t="s">
        <v>199</v>
      </c>
      <c r="G179" s="2">
        <v>31897</v>
      </c>
      <c r="H179" t="str">
        <f xml:space="preserve"> IF(AND(Payment_Details[[#This Row],[AMOUNT]]&gt;0,Payment_Details[[#This Row],[AMOUNT]]&lt;3000),"LOW",IF(AND(Payment_Details[[#This Row],[AMOUNT]]&gt;3000,Payment_Details[[#This Row],[AMOUNT]]&lt;7000),"MEDIUM","HIGH"))</f>
        <v>LOW</v>
      </c>
      <c r="I179" s="1">
        <f>AVERAGEIF(Payment_Details[Payment_Mode],Payment_Details[[#This Row],[Payment_Mode]],Payment_Details[AMOUNT])</f>
        <v>45039.893617021276</v>
      </c>
    </row>
    <row r="180" spans="1:9" x14ac:dyDescent="0.25">
      <c r="A180" s="1" t="s">
        <v>1223</v>
      </c>
      <c r="B180" s="1">
        <v>7513</v>
      </c>
      <c r="C180" s="1">
        <v>589</v>
      </c>
      <c r="D180" s="1">
        <v>5059</v>
      </c>
      <c r="E180" s="1" t="s">
        <v>202</v>
      </c>
      <c r="F180" s="1" t="s">
        <v>199</v>
      </c>
      <c r="G180" s="2"/>
      <c r="H180" t="str">
        <f xml:space="preserve"> IF(AND(Payment_Details[[#This Row],[AMOUNT]]&gt;0,Payment_Details[[#This Row],[AMOUNT]]&lt;3000),"LOW",IF(AND(Payment_Details[[#This Row],[AMOUNT]]&gt;3000,Payment_Details[[#This Row],[AMOUNT]]&lt;7000),"MEDIUM","HIGH"))</f>
        <v>MEDIUM</v>
      </c>
      <c r="I180" s="1">
        <f>AVERAGEIF(Payment_Details[Payment_Mode],Payment_Details[[#This Row],[Payment_Mode]],Payment_Details[AMOUNT])</f>
        <v>45039.893617021276</v>
      </c>
    </row>
    <row r="181" spans="1:9" x14ac:dyDescent="0.25">
      <c r="A181" s="1" t="s">
        <v>1224</v>
      </c>
      <c r="B181" s="1">
        <v>9030</v>
      </c>
      <c r="C181" s="1">
        <v>863</v>
      </c>
      <c r="D181" s="1">
        <v>66582</v>
      </c>
      <c r="E181" s="1" t="s">
        <v>202</v>
      </c>
      <c r="F181" s="1" t="s">
        <v>199</v>
      </c>
      <c r="G181" s="2"/>
      <c r="H181" t="str">
        <f xml:space="preserve"> IF(AND(Payment_Details[[#This Row],[AMOUNT]]&gt;0,Payment_Details[[#This Row],[AMOUNT]]&lt;3000),"LOW",IF(AND(Payment_Details[[#This Row],[AMOUNT]]&gt;3000,Payment_Details[[#This Row],[AMOUNT]]&lt;7000),"MEDIUM","HIGH"))</f>
        <v>HIGH</v>
      </c>
      <c r="I181" s="1">
        <f>AVERAGEIF(Payment_Details[Payment_Mode],Payment_Details[[#This Row],[Payment_Mode]],Payment_Details[AMOUNT])</f>
        <v>45039.893617021276</v>
      </c>
    </row>
    <row r="182" spans="1:9" x14ac:dyDescent="0.25">
      <c r="A182" s="1" t="s">
        <v>1225</v>
      </c>
      <c r="B182" s="1">
        <v>2378</v>
      </c>
      <c r="C182" s="1">
        <v>668</v>
      </c>
      <c r="D182" s="1">
        <v>42143</v>
      </c>
      <c r="E182" s="1" t="s">
        <v>198</v>
      </c>
      <c r="F182" s="1" t="s">
        <v>199</v>
      </c>
      <c r="G182" s="2">
        <v>26466</v>
      </c>
      <c r="H182" t="str">
        <f xml:space="preserve"> IF(AND(Payment_Details[[#This Row],[AMOUNT]]&gt;0,Payment_Details[[#This Row],[AMOUNT]]&lt;3000),"LOW",IF(AND(Payment_Details[[#This Row],[AMOUNT]]&gt;3000,Payment_Details[[#This Row],[AMOUNT]]&lt;7000),"MEDIUM","HIGH"))</f>
        <v>HIGH</v>
      </c>
      <c r="I182" s="1">
        <f>AVERAGEIF(Payment_Details[Payment_Mode],Payment_Details[[#This Row],[Payment_Mode]],Payment_Details[AMOUNT])</f>
        <v>45039.893617021276</v>
      </c>
    </row>
    <row r="183" spans="1:9" x14ac:dyDescent="0.25">
      <c r="A183" s="1" t="s">
        <v>1226</v>
      </c>
      <c r="B183" s="1">
        <v>5894</v>
      </c>
      <c r="C183" s="1">
        <v>206</v>
      </c>
      <c r="D183" s="1">
        <v>27741</v>
      </c>
      <c r="E183" s="1" t="s">
        <v>202</v>
      </c>
      <c r="F183" s="1" t="s">
        <v>204</v>
      </c>
      <c r="G183" s="2"/>
      <c r="H183" t="str">
        <f xml:space="preserve"> IF(AND(Payment_Details[[#This Row],[AMOUNT]]&gt;0,Payment_Details[[#This Row],[AMOUNT]]&lt;3000),"LOW",IF(AND(Payment_Details[[#This Row],[AMOUNT]]&gt;3000,Payment_Details[[#This Row],[AMOUNT]]&lt;7000),"MEDIUM","HIGH"))</f>
        <v>HIGH</v>
      </c>
      <c r="I183" s="1">
        <f>AVERAGEIF(Payment_Details[Payment_Mode],Payment_Details[[#This Row],[Payment_Mode]],Payment_Details[AMOUNT])</f>
        <v>49578.858490566039</v>
      </c>
    </row>
    <row r="184" spans="1:9" x14ac:dyDescent="0.25">
      <c r="A184" s="1" t="s">
        <v>1227</v>
      </c>
      <c r="B184" s="1">
        <v>7587</v>
      </c>
      <c r="C184" s="1">
        <v>835</v>
      </c>
      <c r="D184" s="1">
        <v>696</v>
      </c>
      <c r="E184" s="1" t="s">
        <v>202</v>
      </c>
      <c r="F184" s="1" t="s">
        <v>199</v>
      </c>
      <c r="G184" s="2"/>
      <c r="H184" t="str">
        <f xml:space="preserve"> IF(AND(Payment_Details[[#This Row],[AMOUNT]]&gt;0,Payment_Details[[#This Row],[AMOUNT]]&lt;3000),"LOW",IF(AND(Payment_Details[[#This Row],[AMOUNT]]&gt;3000,Payment_Details[[#This Row],[AMOUNT]]&lt;7000),"MEDIUM","HIGH"))</f>
        <v>LOW</v>
      </c>
      <c r="I184" s="1">
        <f>AVERAGEIF(Payment_Details[Payment_Mode],Payment_Details[[#This Row],[Payment_Mode]],Payment_Details[AMOUNT])</f>
        <v>45039.893617021276</v>
      </c>
    </row>
    <row r="185" spans="1:9" x14ac:dyDescent="0.25">
      <c r="A185" s="1" t="s">
        <v>1228</v>
      </c>
      <c r="B185" s="1">
        <v>1424</v>
      </c>
      <c r="C185" s="1">
        <v>315</v>
      </c>
      <c r="D185" s="1">
        <v>37660</v>
      </c>
      <c r="E185" s="1" t="s">
        <v>202</v>
      </c>
      <c r="F185" s="1" t="s">
        <v>199</v>
      </c>
      <c r="G185" s="2"/>
      <c r="H185" t="str">
        <f xml:space="preserve"> IF(AND(Payment_Details[[#This Row],[AMOUNT]]&gt;0,Payment_Details[[#This Row],[AMOUNT]]&lt;3000),"LOW",IF(AND(Payment_Details[[#This Row],[AMOUNT]]&gt;3000,Payment_Details[[#This Row],[AMOUNT]]&lt;7000),"MEDIUM","HIGH"))</f>
        <v>HIGH</v>
      </c>
      <c r="I185" s="1">
        <f>AVERAGEIF(Payment_Details[Payment_Mode],Payment_Details[[#This Row],[Payment_Mode]],Payment_Details[AMOUNT])</f>
        <v>45039.893617021276</v>
      </c>
    </row>
    <row r="186" spans="1:9" x14ac:dyDescent="0.25">
      <c r="A186" s="1" t="s">
        <v>1229</v>
      </c>
      <c r="B186" s="1">
        <v>5214</v>
      </c>
      <c r="C186" s="1">
        <v>553</v>
      </c>
      <c r="D186" s="1">
        <v>16299</v>
      </c>
      <c r="E186" s="1" t="s">
        <v>202</v>
      </c>
      <c r="F186" s="1" t="s">
        <v>199</v>
      </c>
      <c r="G186" s="2"/>
      <c r="H186" t="str">
        <f xml:space="preserve"> IF(AND(Payment_Details[[#This Row],[AMOUNT]]&gt;0,Payment_Details[[#This Row],[AMOUNT]]&lt;3000),"LOW",IF(AND(Payment_Details[[#This Row],[AMOUNT]]&gt;3000,Payment_Details[[#This Row],[AMOUNT]]&lt;7000),"MEDIUM","HIGH"))</f>
        <v>HIGH</v>
      </c>
      <c r="I186" s="1">
        <f>AVERAGEIF(Payment_Details[Payment_Mode],Payment_Details[[#This Row],[Payment_Mode]],Payment_Details[AMOUNT])</f>
        <v>45039.893617021276</v>
      </c>
    </row>
    <row r="187" spans="1:9" x14ac:dyDescent="0.25">
      <c r="A187" s="1" t="s">
        <v>1230</v>
      </c>
      <c r="B187" s="1">
        <v>8249</v>
      </c>
      <c r="C187" s="1">
        <v>861</v>
      </c>
      <c r="D187" s="1">
        <v>16690</v>
      </c>
      <c r="E187" s="1" t="s">
        <v>198</v>
      </c>
      <c r="F187" s="1" t="s">
        <v>199</v>
      </c>
      <c r="G187" s="2">
        <v>35321</v>
      </c>
      <c r="H187" t="str">
        <f xml:space="preserve"> IF(AND(Payment_Details[[#This Row],[AMOUNT]]&gt;0,Payment_Details[[#This Row],[AMOUNT]]&lt;3000),"LOW",IF(AND(Payment_Details[[#This Row],[AMOUNT]]&gt;3000,Payment_Details[[#This Row],[AMOUNT]]&lt;7000),"MEDIUM","HIGH"))</f>
        <v>HIGH</v>
      </c>
      <c r="I187" s="1">
        <f>AVERAGEIF(Payment_Details[Payment_Mode],Payment_Details[[#This Row],[Payment_Mode]],Payment_Details[AMOUNT])</f>
        <v>45039.893617021276</v>
      </c>
    </row>
    <row r="188" spans="1:9" x14ac:dyDescent="0.25">
      <c r="A188" s="1" t="s">
        <v>1231</v>
      </c>
      <c r="B188" s="1">
        <v>3172</v>
      </c>
      <c r="C188" s="1">
        <v>279</v>
      </c>
      <c r="D188" s="1">
        <v>21003</v>
      </c>
      <c r="E188" s="1" t="s">
        <v>202</v>
      </c>
      <c r="F188" s="1" t="s">
        <v>199</v>
      </c>
      <c r="G188" s="2"/>
      <c r="H188" t="str">
        <f xml:space="preserve"> IF(AND(Payment_Details[[#This Row],[AMOUNT]]&gt;0,Payment_Details[[#This Row],[AMOUNT]]&lt;3000),"LOW",IF(AND(Payment_Details[[#This Row],[AMOUNT]]&gt;3000,Payment_Details[[#This Row],[AMOUNT]]&lt;7000),"MEDIUM","HIGH"))</f>
        <v>HIGH</v>
      </c>
      <c r="I188" s="1">
        <f>AVERAGEIF(Payment_Details[Payment_Mode],Payment_Details[[#This Row],[Payment_Mode]],Payment_Details[AMOUNT])</f>
        <v>45039.893617021276</v>
      </c>
    </row>
    <row r="189" spans="1:9" x14ac:dyDescent="0.25">
      <c r="A189" s="1" t="s">
        <v>1232</v>
      </c>
      <c r="B189" s="1">
        <v>5489</v>
      </c>
      <c r="C189" s="1">
        <v>75</v>
      </c>
      <c r="D189" s="1">
        <v>93642</v>
      </c>
      <c r="E189" s="1" t="s">
        <v>198</v>
      </c>
      <c r="F189" s="1" t="s">
        <v>204</v>
      </c>
      <c r="G189" s="2">
        <v>37507</v>
      </c>
      <c r="H189" t="str">
        <f xml:space="preserve"> IF(AND(Payment_Details[[#This Row],[AMOUNT]]&gt;0,Payment_Details[[#This Row],[AMOUNT]]&lt;3000),"LOW",IF(AND(Payment_Details[[#This Row],[AMOUNT]]&gt;3000,Payment_Details[[#This Row],[AMOUNT]]&lt;7000),"MEDIUM","HIGH"))</f>
        <v>HIGH</v>
      </c>
      <c r="I189" s="1">
        <f>AVERAGEIF(Payment_Details[Payment_Mode],Payment_Details[[#This Row],[Payment_Mode]],Payment_Details[AMOUNT])</f>
        <v>49578.858490566039</v>
      </c>
    </row>
    <row r="190" spans="1:9" x14ac:dyDescent="0.25">
      <c r="A190" s="1" t="s">
        <v>1233</v>
      </c>
      <c r="B190" s="1">
        <v>2037</v>
      </c>
      <c r="C190" s="1">
        <v>895</v>
      </c>
      <c r="D190" s="1">
        <v>34832</v>
      </c>
      <c r="E190" s="1" t="s">
        <v>202</v>
      </c>
      <c r="F190" s="1" t="s">
        <v>204</v>
      </c>
      <c r="G190" s="2"/>
      <c r="H190" t="str">
        <f xml:space="preserve"> IF(AND(Payment_Details[[#This Row],[AMOUNT]]&gt;0,Payment_Details[[#This Row],[AMOUNT]]&lt;3000),"LOW",IF(AND(Payment_Details[[#This Row],[AMOUNT]]&gt;3000,Payment_Details[[#This Row],[AMOUNT]]&lt;7000),"MEDIUM","HIGH"))</f>
        <v>HIGH</v>
      </c>
      <c r="I190" s="1">
        <f>AVERAGEIF(Payment_Details[Payment_Mode],Payment_Details[[#This Row],[Payment_Mode]],Payment_Details[AMOUNT])</f>
        <v>49578.858490566039</v>
      </c>
    </row>
    <row r="191" spans="1:9" x14ac:dyDescent="0.25">
      <c r="A191" s="1" t="s">
        <v>1234</v>
      </c>
      <c r="B191" s="1">
        <v>2401</v>
      </c>
      <c r="C191" s="1">
        <v>866</v>
      </c>
      <c r="D191" s="1">
        <v>59176</v>
      </c>
      <c r="E191" s="1" t="s">
        <v>198</v>
      </c>
      <c r="F191" s="1" t="s">
        <v>204</v>
      </c>
      <c r="G191" s="2">
        <v>34700</v>
      </c>
      <c r="H191" t="str">
        <f xml:space="preserve"> IF(AND(Payment_Details[[#This Row],[AMOUNT]]&gt;0,Payment_Details[[#This Row],[AMOUNT]]&lt;3000),"LOW",IF(AND(Payment_Details[[#This Row],[AMOUNT]]&gt;3000,Payment_Details[[#This Row],[AMOUNT]]&lt;7000),"MEDIUM","HIGH"))</f>
        <v>HIGH</v>
      </c>
      <c r="I191" s="1">
        <f>AVERAGEIF(Payment_Details[Payment_Mode],Payment_Details[[#This Row],[Payment_Mode]],Payment_Details[AMOUNT])</f>
        <v>49578.858490566039</v>
      </c>
    </row>
    <row r="192" spans="1:9" x14ac:dyDescent="0.25">
      <c r="A192" s="1" t="s">
        <v>1235</v>
      </c>
      <c r="B192" s="1">
        <v>1303</v>
      </c>
      <c r="C192" s="1">
        <v>792</v>
      </c>
      <c r="D192" s="1">
        <v>3846</v>
      </c>
      <c r="E192" s="1" t="s">
        <v>202</v>
      </c>
      <c r="F192" s="1" t="s">
        <v>204</v>
      </c>
      <c r="G192" s="2"/>
      <c r="H192" t="str">
        <f xml:space="preserve"> IF(AND(Payment_Details[[#This Row],[AMOUNT]]&gt;0,Payment_Details[[#This Row],[AMOUNT]]&lt;3000),"LOW",IF(AND(Payment_Details[[#This Row],[AMOUNT]]&gt;3000,Payment_Details[[#This Row],[AMOUNT]]&lt;7000),"MEDIUM","HIGH"))</f>
        <v>MEDIUM</v>
      </c>
      <c r="I192" s="1">
        <f>AVERAGEIF(Payment_Details[Payment_Mode],Payment_Details[[#This Row],[Payment_Mode]],Payment_Details[AMOUNT])</f>
        <v>49578.858490566039</v>
      </c>
    </row>
    <row r="193" spans="1:9" x14ac:dyDescent="0.25">
      <c r="A193" s="1" t="s">
        <v>1236</v>
      </c>
      <c r="B193" s="1">
        <v>6798</v>
      </c>
      <c r="C193" s="1">
        <v>191</v>
      </c>
      <c r="D193" s="1">
        <v>17651</v>
      </c>
      <c r="E193" s="1" t="s">
        <v>198</v>
      </c>
      <c r="F193" s="1" t="s">
        <v>199</v>
      </c>
      <c r="G193" s="2">
        <v>32798</v>
      </c>
      <c r="H193" t="str">
        <f xml:space="preserve"> IF(AND(Payment_Details[[#This Row],[AMOUNT]]&gt;0,Payment_Details[[#This Row],[AMOUNT]]&lt;3000),"LOW",IF(AND(Payment_Details[[#This Row],[AMOUNT]]&gt;3000,Payment_Details[[#This Row],[AMOUNT]]&lt;7000),"MEDIUM","HIGH"))</f>
        <v>HIGH</v>
      </c>
      <c r="I193" s="1">
        <f>AVERAGEIF(Payment_Details[Payment_Mode],Payment_Details[[#This Row],[Payment_Mode]],Payment_Details[AMOUNT])</f>
        <v>45039.893617021276</v>
      </c>
    </row>
    <row r="194" spans="1:9" x14ac:dyDescent="0.25">
      <c r="A194" s="1" t="s">
        <v>1237</v>
      </c>
      <c r="B194" s="1">
        <v>9917</v>
      </c>
      <c r="C194" s="1">
        <v>59</v>
      </c>
      <c r="D194" s="1">
        <v>2282</v>
      </c>
      <c r="E194" s="1" t="s">
        <v>202</v>
      </c>
      <c r="F194" s="1" t="s">
        <v>199</v>
      </c>
      <c r="G194" s="2"/>
      <c r="H194" t="str">
        <f xml:space="preserve"> IF(AND(Payment_Details[[#This Row],[AMOUNT]]&gt;0,Payment_Details[[#This Row],[AMOUNT]]&lt;3000),"LOW",IF(AND(Payment_Details[[#This Row],[AMOUNT]]&gt;3000,Payment_Details[[#This Row],[AMOUNT]]&lt;7000),"MEDIUM","HIGH"))</f>
        <v>LOW</v>
      </c>
      <c r="I194" s="1">
        <f>AVERAGEIF(Payment_Details[Payment_Mode],Payment_Details[[#This Row],[Payment_Mode]],Payment_Details[AMOUNT])</f>
        <v>45039.893617021276</v>
      </c>
    </row>
    <row r="195" spans="1:9" x14ac:dyDescent="0.25">
      <c r="A195" s="1" t="s">
        <v>1238</v>
      </c>
      <c r="B195" s="1">
        <v>2969</v>
      </c>
      <c r="C195" s="1">
        <v>748</v>
      </c>
      <c r="D195" s="1">
        <v>49908</v>
      </c>
      <c r="E195" s="1" t="s">
        <v>202</v>
      </c>
      <c r="F195" s="1" t="s">
        <v>199</v>
      </c>
      <c r="G195" s="2"/>
      <c r="H195" t="str">
        <f xml:space="preserve"> IF(AND(Payment_Details[[#This Row],[AMOUNT]]&gt;0,Payment_Details[[#This Row],[AMOUNT]]&lt;3000),"LOW",IF(AND(Payment_Details[[#This Row],[AMOUNT]]&gt;3000,Payment_Details[[#This Row],[AMOUNT]]&lt;7000),"MEDIUM","HIGH"))</f>
        <v>HIGH</v>
      </c>
      <c r="I195" s="1">
        <f>AVERAGEIF(Payment_Details[Payment_Mode],Payment_Details[[#This Row],[Payment_Mode]],Payment_Details[AMOUNT])</f>
        <v>45039.893617021276</v>
      </c>
    </row>
    <row r="196" spans="1:9" x14ac:dyDescent="0.25">
      <c r="A196" s="1" t="s">
        <v>1239</v>
      </c>
      <c r="B196" s="1">
        <v>8737</v>
      </c>
      <c r="C196" s="1">
        <v>693</v>
      </c>
      <c r="D196" s="1">
        <v>68886</v>
      </c>
      <c r="E196" s="1" t="s">
        <v>202</v>
      </c>
      <c r="F196" s="1" t="s">
        <v>204</v>
      </c>
      <c r="G196" s="2"/>
      <c r="H196" t="str">
        <f xml:space="preserve"> IF(AND(Payment_Details[[#This Row],[AMOUNT]]&gt;0,Payment_Details[[#This Row],[AMOUNT]]&lt;3000),"LOW",IF(AND(Payment_Details[[#This Row],[AMOUNT]]&gt;3000,Payment_Details[[#This Row],[AMOUNT]]&lt;7000),"MEDIUM","HIGH"))</f>
        <v>HIGH</v>
      </c>
      <c r="I196" s="1">
        <f>AVERAGEIF(Payment_Details[Payment_Mode],Payment_Details[[#This Row],[Payment_Mode]],Payment_Details[AMOUNT])</f>
        <v>49578.858490566039</v>
      </c>
    </row>
    <row r="197" spans="1:9" x14ac:dyDescent="0.25">
      <c r="A197" s="1" t="s">
        <v>1240</v>
      </c>
      <c r="B197" s="1">
        <v>2104</v>
      </c>
      <c r="C197" s="1">
        <v>955</v>
      </c>
      <c r="D197" s="1">
        <v>41456</v>
      </c>
      <c r="E197" s="1" t="s">
        <v>198</v>
      </c>
      <c r="F197" s="1" t="s">
        <v>199</v>
      </c>
      <c r="G197" s="2">
        <v>33965</v>
      </c>
      <c r="H197" t="str">
        <f xml:space="preserve"> IF(AND(Payment_Details[[#This Row],[AMOUNT]]&gt;0,Payment_Details[[#This Row],[AMOUNT]]&lt;3000),"LOW",IF(AND(Payment_Details[[#This Row],[AMOUNT]]&gt;3000,Payment_Details[[#This Row],[AMOUNT]]&lt;7000),"MEDIUM","HIGH"))</f>
        <v>HIGH</v>
      </c>
      <c r="I197" s="1">
        <f>AVERAGEIF(Payment_Details[Payment_Mode],Payment_Details[[#This Row],[Payment_Mode]],Payment_Details[AMOUNT])</f>
        <v>45039.893617021276</v>
      </c>
    </row>
    <row r="198" spans="1:9" x14ac:dyDescent="0.25">
      <c r="A198" s="1" t="s">
        <v>1241</v>
      </c>
      <c r="B198" s="1">
        <v>1702</v>
      </c>
      <c r="C198" s="1">
        <v>538</v>
      </c>
      <c r="D198" s="1">
        <v>39488</v>
      </c>
      <c r="E198" s="1" t="s">
        <v>202</v>
      </c>
      <c r="F198" s="1" t="s">
        <v>204</v>
      </c>
      <c r="G198" s="2"/>
      <c r="H198" t="str">
        <f xml:space="preserve"> IF(AND(Payment_Details[[#This Row],[AMOUNT]]&gt;0,Payment_Details[[#This Row],[AMOUNT]]&lt;3000),"LOW",IF(AND(Payment_Details[[#This Row],[AMOUNT]]&gt;3000,Payment_Details[[#This Row],[AMOUNT]]&lt;7000),"MEDIUM","HIGH"))</f>
        <v>HIGH</v>
      </c>
      <c r="I198" s="1">
        <f>AVERAGEIF(Payment_Details[Payment_Mode],Payment_Details[[#This Row],[Payment_Mode]],Payment_Details[AMOUNT])</f>
        <v>49578.858490566039</v>
      </c>
    </row>
    <row r="199" spans="1:9" x14ac:dyDescent="0.25">
      <c r="A199" s="1" t="s">
        <v>1242</v>
      </c>
      <c r="B199" s="1">
        <v>8933</v>
      </c>
      <c r="C199" s="1">
        <v>169</v>
      </c>
      <c r="D199" s="1">
        <v>75362</v>
      </c>
      <c r="E199" s="1" t="s">
        <v>198</v>
      </c>
      <c r="F199" s="1" t="s">
        <v>204</v>
      </c>
      <c r="G199" s="2">
        <v>42971</v>
      </c>
      <c r="H199" t="str">
        <f xml:space="preserve"> IF(AND(Payment_Details[[#This Row],[AMOUNT]]&gt;0,Payment_Details[[#This Row],[AMOUNT]]&lt;3000),"LOW",IF(AND(Payment_Details[[#This Row],[AMOUNT]]&gt;3000,Payment_Details[[#This Row],[AMOUNT]]&lt;7000),"MEDIUM","HIGH"))</f>
        <v>HIGH</v>
      </c>
      <c r="I199" s="1">
        <f>AVERAGEIF(Payment_Details[Payment_Mode],Payment_Details[[#This Row],[Payment_Mode]],Payment_Details[AMOUNT])</f>
        <v>49578.858490566039</v>
      </c>
    </row>
    <row r="200" spans="1:9" x14ac:dyDescent="0.25">
      <c r="A200" s="1" t="s">
        <v>1243</v>
      </c>
      <c r="B200" s="1">
        <v>3624</v>
      </c>
      <c r="C200" s="1">
        <v>924</v>
      </c>
      <c r="D200" s="1">
        <v>73137</v>
      </c>
      <c r="E200" s="1" t="s">
        <v>198</v>
      </c>
      <c r="F200" s="1" t="s">
        <v>199</v>
      </c>
      <c r="G200" s="2">
        <v>42083</v>
      </c>
      <c r="H200" t="str">
        <f xml:space="preserve"> IF(AND(Payment_Details[[#This Row],[AMOUNT]]&gt;0,Payment_Details[[#This Row],[AMOUNT]]&lt;3000),"LOW",IF(AND(Payment_Details[[#This Row],[AMOUNT]]&gt;3000,Payment_Details[[#This Row],[AMOUNT]]&lt;7000),"MEDIUM","HIGH"))</f>
        <v>HIGH</v>
      </c>
      <c r="I200" s="1">
        <f>AVERAGEIF(Payment_Details[Payment_Mode],Payment_Details[[#This Row],[Payment_Mode]],Payment_Details[AMOUNT])</f>
        <v>45039.893617021276</v>
      </c>
    </row>
    <row r="201" spans="1:9" x14ac:dyDescent="0.25">
      <c r="A201" s="1" t="s">
        <v>1244</v>
      </c>
      <c r="B201" s="1">
        <v>4892</v>
      </c>
      <c r="C201" s="1">
        <v>579</v>
      </c>
      <c r="D201" s="1">
        <v>77570</v>
      </c>
      <c r="E201" s="1" t="s">
        <v>202</v>
      </c>
      <c r="F201" s="1" t="s">
        <v>199</v>
      </c>
      <c r="G201" s="2"/>
      <c r="H201" t="str">
        <f xml:space="preserve"> IF(AND(Payment_Details[[#This Row],[AMOUNT]]&gt;0,Payment_Details[[#This Row],[AMOUNT]]&lt;3000),"LOW",IF(AND(Payment_Details[[#This Row],[AMOUNT]]&gt;3000,Payment_Details[[#This Row],[AMOUNT]]&lt;7000),"MEDIUM","HIGH"))</f>
        <v>HIGH</v>
      </c>
      <c r="I201" s="1">
        <f>AVERAGEIF(Payment_Details[Payment_Mode],Payment_Details[[#This Row],[Payment_Mode]],Payment_Details[AMOUNT])</f>
        <v>45039.893617021276</v>
      </c>
    </row>
  </sheetData>
  <dataConsolidate/>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B11"/>
  <sheetViews>
    <sheetView workbookViewId="0">
      <selection activeCell="A9" sqref="A9:A10"/>
      <pivotSelection pane="bottomRight" showHeader="1" axis="axisRow" activeRow="8" previousRow="8" click="1" r:id="rId1">
        <pivotArea dataOnly="0" labelOnly="1" fieldPosition="0">
          <references count="1">
            <reference field="0" count="0"/>
          </references>
        </pivotArea>
      </pivotSelection>
    </sheetView>
  </sheetViews>
  <sheetFormatPr defaultRowHeight="15" x14ac:dyDescent="0.25"/>
  <cols>
    <col min="1" max="1" width="16.7109375" customWidth="1"/>
    <col min="2" max="2" width="24.7109375" customWidth="1"/>
    <col min="3" max="3" width="27.5703125" customWidth="1"/>
    <col min="4" max="4" width="11.28515625" bestFit="1" customWidth="1"/>
  </cols>
  <sheetData>
    <row r="8" spans="1:2" x14ac:dyDescent="0.25">
      <c r="A8" s="3" t="s">
        <v>1528</v>
      </c>
      <c r="B8" t="s">
        <v>1527</v>
      </c>
    </row>
    <row r="9" spans="1:2" x14ac:dyDescent="0.25">
      <c r="A9" s="4" t="s">
        <v>243</v>
      </c>
      <c r="B9" s="1">
        <v>569.45098039215691</v>
      </c>
    </row>
    <row r="10" spans="1:2" x14ac:dyDescent="0.25">
      <c r="A10" s="4" t="s">
        <v>239</v>
      </c>
      <c r="B10" s="1">
        <v>472.64285714285717</v>
      </c>
    </row>
    <row r="11" spans="1:2" x14ac:dyDescent="0.25">
      <c r="A11" s="4" t="s">
        <v>1526</v>
      </c>
      <c r="B11" s="1">
        <v>522.01499999999999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1"/>
  <sheetViews>
    <sheetView workbookViewId="0">
      <selection sqref="A1:M201"/>
    </sheetView>
  </sheetViews>
  <sheetFormatPr defaultRowHeight="15" x14ac:dyDescent="0.25"/>
  <cols>
    <col min="1" max="1" width="8.42578125" customWidth="1"/>
    <col min="2" max="2" width="7.28515625" customWidth="1"/>
    <col min="3" max="3" width="20.7109375" customWidth="1"/>
    <col min="4" max="4" width="14.28515625" bestFit="1" customWidth="1"/>
    <col min="5" max="5" width="11.5703125" bestFit="1" customWidth="1"/>
    <col min="6" max="6" width="13.5703125" bestFit="1" customWidth="1"/>
    <col min="7" max="7" width="14.7109375" bestFit="1" customWidth="1"/>
    <col min="8" max="8" width="39.85546875" customWidth="1"/>
    <col min="9" max="9" width="41.140625" customWidth="1"/>
    <col min="10" max="10" width="14.140625" bestFit="1" customWidth="1"/>
    <col min="11" max="11" width="36.85546875" bestFit="1" customWidth="1"/>
    <col min="12" max="12" width="37.85546875" bestFit="1" customWidth="1"/>
    <col min="13" max="13" width="12" bestFit="1" customWidth="1"/>
  </cols>
  <sheetData>
    <row r="1" spans="1:13" x14ac:dyDescent="0.25">
      <c r="A1" s="1" t="s">
        <v>192</v>
      </c>
      <c r="B1" s="1" t="s">
        <v>0</v>
      </c>
      <c r="C1" s="1" t="s">
        <v>230</v>
      </c>
      <c r="D1" s="1" t="s">
        <v>231</v>
      </c>
      <c r="E1" s="1" t="s">
        <v>232</v>
      </c>
      <c r="F1" s="1" t="s">
        <v>233</v>
      </c>
      <c r="G1" s="1" t="s">
        <v>234</v>
      </c>
      <c r="H1" s="1" t="s">
        <v>235</v>
      </c>
      <c r="I1" s="1" t="s">
        <v>236</v>
      </c>
      <c r="J1" t="s">
        <v>1534</v>
      </c>
      <c r="K1" t="s">
        <v>1543</v>
      </c>
      <c r="L1" t="s">
        <v>1542</v>
      </c>
      <c r="M1" t="s">
        <v>1588</v>
      </c>
    </row>
    <row r="2" spans="1:13" x14ac:dyDescent="0.25">
      <c r="A2" s="1">
        <v>690</v>
      </c>
      <c r="B2" s="1">
        <v>230</v>
      </c>
      <c r="C2" s="1" t="s">
        <v>237</v>
      </c>
      <c r="D2" s="1" t="s">
        <v>238</v>
      </c>
      <c r="E2" s="1" t="s">
        <v>239</v>
      </c>
      <c r="F2" s="1">
        <v>553</v>
      </c>
      <c r="G2" s="1">
        <v>1210</v>
      </c>
      <c r="H2" s="1" t="s">
        <v>240</v>
      </c>
      <c r="I2" s="1" t="s">
        <v>241</v>
      </c>
      <c r="J2" s="1" t="str">
        <f>IF(Shipment_Details[[#This Row],[SH_WEIGHT]]&gt; 500,"HEAVY","LIGHT")</f>
        <v>HEAVY</v>
      </c>
      <c r="K2" s="1">
        <f>SUMIFS(Shipment_Details[SH_WEIGHT],Shipment_Details[SH_DOMAIN],Shipment_Details[[#This Row],[SH_DOMAIN]],Shipment_Details[SER_TYPE],Shipment_Details[[#This Row],[SER_TYPE]])</f>
        <v>30113</v>
      </c>
      <c r="L2" s="1">
        <f>SUMIFS(Shipment_Details[SH_CHARGES],Shipment_Details[SH_DOMAIN],Shipment_Details[[#This Row],[SH_DOMAIN]],Shipment_Details[SER_TYPE],Shipment_Details[[#This Row],[SER_TYPE]])</f>
        <v>52693</v>
      </c>
      <c r="M2" s="1">
        <f>Shipment_Details[[#This Row],[Sum_OF_weights_sertype_shdomain]]/Shipment_Details[[#This Row],[Sum_OF_Charges_sertype_shdomain2]]</f>
        <v>0.57148008274343842</v>
      </c>
    </row>
    <row r="3" spans="1:13" x14ac:dyDescent="0.25">
      <c r="A3" s="1">
        <v>933</v>
      </c>
      <c r="B3" s="1">
        <v>3189</v>
      </c>
      <c r="C3" s="1" t="s">
        <v>237</v>
      </c>
      <c r="D3" s="1" t="s">
        <v>242</v>
      </c>
      <c r="E3" s="1" t="s">
        <v>243</v>
      </c>
      <c r="F3" s="1">
        <v>810</v>
      </c>
      <c r="G3" s="1">
        <v>1114</v>
      </c>
      <c r="H3" s="1" t="s">
        <v>244</v>
      </c>
      <c r="I3" s="1" t="s">
        <v>245</v>
      </c>
      <c r="J3" s="1" t="str">
        <f>IF(Shipment_Details[[#This Row],[SH_WEIGHT]]&gt; 500,"HEAVY","LIGHT")</f>
        <v>HEAVY</v>
      </c>
      <c r="K3" s="1">
        <f>SUMIFS(Shipment_Details[SH_WEIGHT],Shipment_Details[SH_DOMAIN],Shipment_Details[[#This Row],[SH_DOMAIN]],Shipment_Details[SER_TYPE],Shipment_Details[[#This Row],[SER_TYPE]])</f>
        <v>29852</v>
      </c>
      <c r="L3" s="1">
        <f>SUMIFS(Shipment_Details[SH_CHARGES],Shipment_Details[SH_DOMAIN],Shipment_Details[[#This Row],[SH_DOMAIN]],Shipment_Details[SER_TYPE],Shipment_Details[[#This Row],[SER_TYPE]])</f>
        <v>52680</v>
      </c>
      <c r="M3" s="1">
        <f>Shipment_Details[[#This Row],[Sum_OF_weights_sertype_shdomain]]/Shipment_Details[[#This Row],[Sum_OF_Charges_sertype_shdomain2]]</f>
        <v>0.56666666666666665</v>
      </c>
    </row>
    <row r="4" spans="1:13" x14ac:dyDescent="0.25">
      <c r="A4" s="1">
        <v>261</v>
      </c>
      <c r="B4" s="1">
        <v>2216</v>
      </c>
      <c r="C4" s="1" t="s">
        <v>246</v>
      </c>
      <c r="D4" s="1" t="s">
        <v>238</v>
      </c>
      <c r="E4" s="1" t="s">
        <v>243</v>
      </c>
      <c r="F4" s="1">
        <v>994</v>
      </c>
      <c r="G4" s="1">
        <v>1020</v>
      </c>
      <c r="H4" s="1" t="s">
        <v>247</v>
      </c>
      <c r="I4" s="1" t="s">
        <v>248</v>
      </c>
      <c r="J4" s="1" t="str">
        <f>IF(Shipment_Details[[#This Row],[SH_WEIGHT]]&gt; 500,"HEAVY","LIGHT")</f>
        <v>HEAVY</v>
      </c>
      <c r="K4" s="1">
        <f>SUMIFS(Shipment_Details[SH_WEIGHT],Shipment_Details[SH_DOMAIN],Shipment_Details[[#This Row],[SH_DOMAIN]],Shipment_Details[SER_TYPE],Shipment_Details[[#This Row],[SER_TYPE]])</f>
        <v>28232</v>
      </c>
      <c r="L4" s="1">
        <f>SUMIFS(Shipment_Details[SH_CHARGES],Shipment_Details[SH_DOMAIN],Shipment_Details[[#This Row],[SH_DOMAIN]],Shipment_Details[SER_TYPE],Shipment_Details[[#This Row],[SER_TYPE]])</f>
        <v>49344</v>
      </c>
      <c r="M4" s="1">
        <f>Shipment_Details[[#This Row],[Sum_OF_weights_sertype_shdomain]]/Shipment_Details[[#This Row],[Sum_OF_Charges_sertype_shdomain2]]</f>
        <v>0.57214656290531773</v>
      </c>
    </row>
    <row r="5" spans="1:13" x14ac:dyDescent="0.25">
      <c r="A5" s="1">
        <v>445</v>
      </c>
      <c r="B5" s="1">
        <v>1904</v>
      </c>
      <c r="C5" s="1" t="s">
        <v>249</v>
      </c>
      <c r="D5" s="1" t="s">
        <v>238</v>
      </c>
      <c r="E5" s="1" t="s">
        <v>243</v>
      </c>
      <c r="F5" s="1">
        <v>598</v>
      </c>
      <c r="G5" s="1">
        <v>1351</v>
      </c>
      <c r="H5" s="1" t="s">
        <v>250</v>
      </c>
      <c r="I5" s="1" t="s">
        <v>251</v>
      </c>
      <c r="J5" s="1" t="str">
        <f>IF(Shipment_Details[[#This Row],[SH_WEIGHT]]&gt; 500,"HEAVY","LIGHT")</f>
        <v>HEAVY</v>
      </c>
      <c r="K5" s="1">
        <f>SUMIFS(Shipment_Details[SH_WEIGHT],Shipment_Details[SH_DOMAIN],Shipment_Details[[#This Row],[SH_DOMAIN]],Shipment_Details[SER_TYPE],Shipment_Details[[#This Row],[SER_TYPE]])</f>
        <v>28232</v>
      </c>
      <c r="L5" s="1">
        <f>SUMIFS(Shipment_Details[SH_CHARGES],Shipment_Details[SH_DOMAIN],Shipment_Details[[#This Row],[SH_DOMAIN]],Shipment_Details[SER_TYPE],Shipment_Details[[#This Row],[SER_TYPE]])</f>
        <v>49344</v>
      </c>
      <c r="M5" s="1">
        <f>Shipment_Details[[#This Row],[Sum_OF_weights_sertype_shdomain]]/Shipment_Details[[#This Row],[Sum_OF_Charges_sertype_shdomain2]]</f>
        <v>0.57214656290531773</v>
      </c>
    </row>
    <row r="6" spans="1:13" x14ac:dyDescent="0.25">
      <c r="A6" s="1">
        <v>722</v>
      </c>
      <c r="B6" s="1">
        <v>7342</v>
      </c>
      <c r="C6" s="1" t="s">
        <v>252</v>
      </c>
      <c r="D6" s="1" t="s">
        <v>242</v>
      </c>
      <c r="E6" s="1" t="s">
        <v>243</v>
      </c>
      <c r="F6" s="1">
        <v>412</v>
      </c>
      <c r="G6" s="1">
        <v>566</v>
      </c>
      <c r="H6" s="1" t="s">
        <v>253</v>
      </c>
      <c r="I6" s="1" t="s">
        <v>254</v>
      </c>
      <c r="J6" s="1" t="str">
        <f>IF(Shipment_Details[[#This Row],[SH_WEIGHT]]&gt; 500,"HEAVY","LIGHT")</f>
        <v>LIGHT</v>
      </c>
      <c r="K6" s="1">
        <f>SUMIFS(Shipment_Details[SH_WEIGHT],Shipment_Details[SH_DOMAIN],Shipment_Details[[#This Row],[SH_DOMAIN]],Shipment_Details[SER_TYPE],Shipment_Details[[#This Row],[SER_TYPE]])</f>
        <v>29852</v>
      </c>
      <c r="L6" s="1">
        <f>SUMIFS(Shipment_Details[SH_CHARGES],Shipment_Details[SH_DOMAIN],Shipment_Details[[#This Row],[SH_DOMAIN]],Shipment_Details[SER_TYPE],Shipment_Details[[#This Row],[SER_TYPE]])</f>
        <v>52680</v>
      </c>
      <c r="M6" s="1">
        <f>Shipment_Details[[#This Row],[Sum_OF_weights_sertype_shdomain]]/Shipment_Details[[#This Row],[Sum_OF_Charges_sertype_shdomain2]]</f>
        <v>0.56666666666666665</v>
      </c>
    </row>
    <row r="7" spans="1:13" x14ac:dyDescent="0.25">
      <c r="A7" s="1">
        <v>129</v>
      </c>
      <c r="B7" s="1">
        <v>7633</v>
      </c>
      <c r="C7" s="1" t="s">
        <v>255</v>
      </c>
      <c r="D7" s="1" t="s">
        <v>238</v>
      </c>
      <c r="E7" s="1" t="s">
        <v>239</v>
      </c>
      <c r="F7" s="1">
        <v>379</v>
      </c>
      <c r="G7" s="1">
        <v>590</v>
      </c>
      <c r="H7" s="1" t="s">
        <v>256</v>
      </c>
      <c r="I7" s="1" t="s">
        <v>257</v>
      </c>
      <c r="J7" s="1" t="str">
        <f>IF(Shipment_Details[[#This Row],[SH_WEIGHT]]&gt; 500,"HEAVY","LIGHT")</f>
        <v>LIGHT</v>
      </c>
      <c r="K7" s="1">
        <f>SUMIFS(Shipment_Details[SH_WEIGHT],Shipment_Details[SH_DOMAIN],Shipment_Details[[#This Row],[SH_DOMAIN]],Shipment_Details[SER_TYPE],Shipment_Details[[#This Row],[SER_TYPE]])</f>
        <v>30113</v>
      </c>
      <c r="L7" s="1">
        <f>SUMIFS(Shipment_Details[SH_CHARGES],Shipment_Details[SH_DOMAIN],Shipment_Details[[#This Row],[SH_DOMAIN]],Shipment_Details[SER_TYPE],Shipment_Details[[#This Row],[SER_TYPE]])</f>
        <v>52693</v>
      </c>
      <c r="M7" s="1">
        <f>Shipment_Details[[#This Row],[Sum_OF_weights_sertype_shdomain]]/Shipment_Details[[#This Row],[Sum_OF_Charges_sertype_shdomain2]]</f>
        <v>0.57148008274343842</v>
      </c>
    </row>
    <row r="8" spans="1:13" x14ac:dyDescent="0.25">
      <c r="A8" s="1">
        <v>489</v>
      </c>
      <c r="B8" s="1">
        <v>2154</v>
      </c>
      <c r="C8" s="1" t="s">
        <v>258</v>
      </c>
      <c r="D8" s="1" t="s">
        <v>238</v>
      </c>
      <c r="E8" s="1" t="s">
        <v>239</v>
      </c>
      <c r="F8" s="1">
        <v>892</v>
      </c>
      <c r="G8" s="1">
        <v>1407</v>
      </c>
      <c r="H8" s="1" t="s">
        <v>259</v>
      </c>
      <c r="I8" s="1" t="s">
        <v>260</v>
      </c>
      <c r="J8" s="1" t="str">
        <f>IF(Shipment_Details[[#This Row],[SH_WEIGHT]]&gt; 500,"HEAVY","LIGHT")</f>
        <v>HEAVY</v>
      </c>
      <c r="K8" s="1">
        <f>SUMIFS(Shipment_Details[SH_WEIGHT],Shipment_Details[SH_DOMAIN],Shipment_Details[[#This Row],[SH_DOMAIN]],Shipment_Details[SER_TYPE],Shipment_Details[[#This Row],[SER_TYPE]])</f>
        <v>30113</v>
      </c>
      <c r="L8" s="1">
        <f>SUMIFS(Shipment_Details[SH_CHARGES],Shipment_Details[SH_DOMAIN],Shipment_Details[[#This Row],[SH_DOMAIN]],Shipment_Details[SER_TYPE],Shipment_Details[[#This Row],[SER_TYPE]])</f>
        <v>52693</v>
      </c>
      <c r="M8" s="1">
        <f>Shipment_Details[[#This Row],[Sum_OF_weights_sertype_shdomain]]/Shipment_Details[[#This Row],[Sum_OF_Charges_sertype_shdomain2]]</f>
        <v>0.57148008274343842</v>
      </c>
    </row>
    <row r="9" spans="1:13" x14ac:dyDescent="0.25">
      <c r="A9" s="1">
        <v>165</v>
      </c>
      <c r="B9" s="1">
        <v>5543</v>
      </c>
      <c r="C9" s="1" t="s">
        <v>261</v>
      </c>
      <c r="D9" s="1" t="s">
        <v>238</v>
      </c>
      <c r="E9" s="1" t="s">
        <v>239</v>
      </c>
      <c r="F9" s="1">
        <v>347</v>
      </c>
      <c r="G9" s="1">
        <v>786</v>
      </c>
      <c r="H9" s="1" t="s">
        <v>262</v>
      </c>
      <c r="I9" s="1" t="s">
        <v>263</v>
      </c>
      <c r="J9" s="1" t="str">
        <f>IF(Shipment_Details[[#This Row],[SH_WEIGHT]]&gt; 500,"HEAVY","LIGHT")</f>
        <v>LIGHT</v>
      </c>
      <c r="K9" s="1">
        <f>SUMIFS(Shipment_Details[SH_WEIGHT],Shipment_Details[SH_DOMAIN],Shipment_Details[[#This Row],[SH_DOMAIN]],Shipment_Details[SER_TYPE],Shipment_Details[[#This Row],[SER_TYPE]])</f>
        <v>30113</v>
      </c>
      <c r="L9" s="1">
        <f>SUMIFS(Shipment_Details[SH_CHARGES],Shipment_Details[SH_DOMAIN],Shipment_Details[[#This Row],[SH_DOMAIN]],Shipment_Details[SER_TYPE],Shipment_Details[[#This Row],[SER_TYPE]])</f>
        <v>52693</v>
      </c>
      <c r="M9" s="1">
        <f>Shipment_Details[[#This Row],[Sum_OF_weights_sertype_shdomain]]/Shipment_Details[[#This Row],[Sum_OF_Charges_sertype_shdomain2]]</f>
        <v>0.57148008274343842</v>
      </c>
    </row>
    <row r="10" spans="1:13" x14ac:dyDescent="0.25">
      <c r="A10" s="1">
        <v>164</v>
      </c>
      <c r="B10" s="1">
        <v>2332</v>
      </c>
      <c r="C10" s="1" t="s">
        <v>264</v>
      </c>
      <c r="D10" s="1" t="s">
        <v>242</v>
      </c>
      <c r="E10" s="1" t="s">
        <v>243</v>
      </c>
      <c r="F10" s="1">
        <v>457</v>
      </c>
      <c r="G10" s="1">
        <v>855</v>
      </c>
      <c r="H10" s="1" t="s">
        <v>265</v>
      </c>
      <c r="I10" s="1" t="s">
        <v>266</v>
      </c>
      <c r="J10" s="1" t="str">
        <f>IF(Shipment_Details[[#This Row],[SH_WEIGHT]]&gt; 500,"HEAVY","LIGHT")</f>
        <v>LIGHT</v>
      </c>
      <c r="K10" s="1">
        <f>SUMIFS(Shipment_Details[SH_WEIGHT],Shipment_Details[SH_DOMAIN],Shipment_Details[[#This Row],[SH_DOMAIN]],Shipment_Details[SER_TYPE],Shipment_Details[[#This Row],[SER_TYPE]])</f>
        <v>29852</v>
      </c>
      <c r="L10" s="1">
        <f>SUMIFS(Shipment_Details[SH_CHARGES],Shipment_Details[SH_DOMAIN],Shipment_Details[[#This Row],[SH_DOMAIN]],Shipment_Details[SER_TYPE],Shipment_Details[[#This Row],[SER_TYPE]])</f>
        <v>52680</v>
      </c>
      <c r="M10" s="1">
        <f>Shipment_Details[[#This Row],[Sum_OF_weights_sertype_shdomain]]/Shipment_Details[[#This Row],[Sum_OF_Charges_sertype_shdomain2]]</f>
        <v>0.56666666666666665</v>
      </c>
    </row>
    <row r="11" spans="1:13" x14ac:dyDescent="0.25">
      <c r="A11" s="1">
        <v>364</v>
      </c>
      <c r="B11" s="1">
        <v>4094</v>
      </c>
      <c r="C11" s="1" t="s">
        <v>267</v>
      </c>
      <c r="D11" s="1" t="s">
        <v>242</v>
      </c>
      <c r="E11" s="1" t="s">
        <v>243</v>
      </c>
      <c r="F11" s="1">
        <v>957</v>
      </c>
      <c r="G11" s="1">
        <v>1182</v>
      </c>
      <c r="H11" s="1" t="s">
        <v>268</v>
      </c>
      <c r="I11" s="1" t="s">
        <v>269</v>
      </c>
      <c r="J11" s="1" t="str">
        <f>IF(Shipment_Details[[#This Row],[SH_WEIGHT]]&gt; 500,"HEAVY","LIGHT")</f>
        <v>HEAVY</v>
      </c>
      <c r="K11" s="1">
        <f>SUMIFS(Shipment_Details[SH_WEIGHT],Shipment_Details[SH_DOMAIN],Shipment_Details[[#This Row],[SH_DOMAIN]],Shipment_Details[SER_TYPE],Shipment_Details[[#This Row],[SER_TYPE]])</f>
        <v>29852</v>
      </c>
      <c r="L11" s="1">
        <f>SUMIFS(Shipment_Details[SH_CHARGES],Shipment_Details[SH_DOMAIN],Shipment_Details[[#This Row],[SH_DOMAIN]],Shipment_Details[SER_TYPE],Shipment_Details[[#This Row],[SER_TYPE]])</f>
        <v>52680</v>
      </c>
      <c r="M11" s="1">
        <f>Shipment_Details[[#This Row],[Sum_OF_weights_sertype_shdomain]]/Shipment_Details[[#This Row],[Sum_OF_Charges_sertype_shdomain2]]</f>
        <v>0.56666666666666665</v>
      </c>
    </row>
    <row r="12" spans="1:13" x14ac:dyDescent="0.25">
      <c r="A12" s="1">
        <v>469</v>
      </c>
      <c r="B12" s="1">
        <v>3042</v>
      </c>
      <c r="C12" s="1" t="s">
        <v>252</v>
      </c>
      <c r="D12" s="1" t="s">
        <v>242</v>
      </c>
      <c r="E12" s="1" t="s">
        <v>239</v>
      </c>
      <c r="F12" s="1">
        <v>23</v>
      </c>
      <c r="G12" s="1">
        <v>25</v>
      </c>
      <c r="H12" s="1" t="s">
        <v>270</v>
      </c>
      <c r="I12" s="1" t="s">
        <v>271</v>
      </c>
      <c r="J12" s="1" t="str">
        <f>IF(Shipment_Details[[#This Row],[SH_WEIGHT]]&gt; 500,"HEAVY","LIGHT")</f>
        <v>LIGHT</v>
      </c>
      <c r="K12" s="1">
        <f>SUMIFS(Shipment_Details[SH_WEIGHT],Shipment_Details[SH_DOMAIN],Shipment_Details[[#This Row],[SH_DOMAIN]],Shipment_Details[SER_TYPE],Shipment_Details[[#This Row],[SER_TYPE]])</f>
        <v>16206</v>
      </c>
      <c r="L12" s="1">
        <f>SUMIFS(Shipment_Details[SH_CHARGES],Shipment_Details[SH_DOMAIN],Shipment_Details[[#This Row],[SH_DOMAIN]],Shipment_Details[SER_TYPE],Shipment_Details[[#This Row],[SER_TYPE]])</f>
        <v>32877</v>
      </c>
      <c r="M12" s="1">
        <f>Shipment_Details[[#This Row],[Sum_OF_weights_sertype_shdomain]]/Shipment_Details[[#This Row],[Sum_OF_Charges_sertype_shdomain2]]</f>
        <v>0.49292818687836482</v>
      </c>
    </row>
    <row r="13" spans="1:13" x14ac:dyDescent="0.25">
      <c r="A13" s="1">
        <v>158</v>
      </c>
      <c r="B13" s="1">
        <v>2220</v>
      </c>
      <c r="C13" s="1" t="s">
        <v>237</v>
      </c>
      <c r="D13" s="1" t="s">
        <v>238</v>
      </c>
      <c r="E13" s="1" t="s">
        <v>243</v>
      </c>
      <c r="F13" s="1">
        <v>479</v>
      </c>
      <c r="G13" s="1">
        <v>861</v>
      </c>
      <c r="H13" s="1" t="s">
        <v>23</v>
      </c>
      <c r="I13" s="1" t="s">
        <v>272</v>
      </c>
      <c r="J13" s="1" t="str">
        <f>IF(Shipment_Details[[#This Row],[SH_WEIGHT]]&gt; 500,"HEAVY","LIGHT")</f>
        <v>LIGHT</v>
      </c>
      <c r="K13" s="1">
        <f>SUMIFS(Shipment_Details[SH_WEIGHT],Shipment_Details[SH_DOMAIN],Shipment_Details[[#This Row],[SH_DOMAIN]],Shipment_Details[SER_TYPE],Shipment_Details[[#This Row],[SER_TYPE]])</f>
        <v>28232</v>
      </c>
      <c r="L13" s="1">
        <f>SUMIFS(Shipment_Details[SH_CHARGES],Shipment_Details[SH_DOMAIN],Shipment_Details[[#This Row],[SH_DOMAIN]],Shipment_Details[SER_TYPE],Shipment_Details[[#This Row],[SER_TYPE]])</f>
        <v>49344</v>
      </c>
      <c r="M13" s="1">
        <f>Shipment_Details[[#This Row],[Sum_OF_weights_sertype_shdomain]]/Shipment_Details[[#This Row],[Sum_OF_Charges_sertype_shdomain2]]</f>
        <v>0.57214656290531773</v>
      </c>
    </row>
    <row r="14" spans="1:13" x14ac:dyDescent="0.25">
      <c r="A14" s="1">
        <v>337</v>
      </c>
      <c r="B14" s="1">
        <v>4988</v>
      </c>
      <c r="C14" s="1" t="s">
        <v>252</v>
      </c>
      <c r="D14" s="1" t="s">
        <v>238</v>
      </c>
      <c r="E14" s="1" t="s">
        <v>243</v>
      </c>
      <c r="F14" s="1">
        <v>305</v>
      </c>
      <c r="G14" s="1">
        <v>834</v>
      </c>
      <c r="H14" s="1" t="s">
        <v>273</v>
      </c>
      <c r="I14" s="1" t="s">
        <v>274</v>
      </c>
      <c r="J14" s="1" t="str">
        <f>IF(Shipment_Details[[#This Row],[SH_WEIGHT]]&gt; 500,"HEAVY","LIGHT")</f>
        <v>LIGHT</v>
      </c>
      <c r="K14" s="1">
        <f>SUMIFS(Shipment_Details[SH_WEIGHT],Shipment_Details[SH_DOMAIN],Shipment_Details[[#This Row],[SH_DOMAIN]],Shipment_Details[SER_TYPE],Shipment_Details[[#This Row],[SER_TYPE]])</f>
        <v>28232</v>
      </c>
      <c r="L14" s="1">
        <f>SUMIFS(Shipment_Details[SH_CHARGES],Shipment_Details[SH_DOMAIN],Shipment_Details[[#This Row],[SH_DOMAIN]],Shipment_Details[SER_TYPE],Shipment_Details[[#This Row],[SER_TYPE]])</f>
        <v>49344</v>
      </c>
      <c r="M14" s="1">
        <f>Shipment_Details[[#This Row],[Sum_OF_weights_sertype_shdomain]]/Shipment_Details[[#This Row],[Sum_OF_Charges_sertype_shdomain2]]</f>
        <v>0.57214656290531773</v>
      </c>
    </row>
    <row r="15" spans="1:13" x14ac:dyDescent="0.25">
      <c r="A15" s="1">
        <v>634</v>
      </c>
      <c r="B15" s="1">
        <v>175</v>
      </c>
      <c r="C15" s="1" t="s">
        <v>237</v>
      </c>
      <c r="D15" s="1" t="s">
        <v>242</v>
      </c>
      <c r="E15" s="1" t="s">
        <v>243</v>
      </c>
      <c r="F15" s="1">
        <v>939</v>
      </c>
      <c r="G15" s="1">
        <v>1446</v>
      </c>
      <c r="H15" s="1" t="s">
        <v>275</v>
      </c>
      <c r="I15" s="1" t="s">
        <v>276</v>
      </c>
      <c r="J15" s="1" t="str">
        <f>IF(Shipment_Details[[#This Row],[SH_WEIGHT]]&gt; 500,"HEAVY","LIGHT")</f>
        <v>HEAVY</v>
      </c>
      <c r="K15" s="1">
        <f>SUMIFS(Shipment_Details[SH_WEIGHT],Shipment_Details[SH_DOMAIN],Shipment_Details[[#This Row],[SH_DOMAIN]],Shipment_Details[SER_TYPE],Shipment_Details[[#This Row],[SER_TYPE]])</f>
        <v>29852</v>
      </c>
      <c r="L15" s="1">
        <f>SUMIFS(Shipment_Details[SH_CHARGES],Shipment_Details[SH_DOMAIN],Shipment_Details[[#This Row],[SH_DOMAIN]],Shipment_Details[SER_TYPE],Shipment_Details[[#This Row],[SER_TYPE]])</f>
        <v>52680</v>
      </c>
      <c r="M15" s="1">
        <f>Shipment_Details[[#This Row],[Sum_OF_weights_sertype_shdomain]]/Shipment_Details[[#This Row],[Sum_OF_Charges_sertype_shdomain2]]</f>
        <v>0.56666666666666665</v>
      </c>
    </row>
    <row r="16" spans="1:13" x14ac:dyDescent="0.25">
      <c r="A16" s="1">
        <v>577</v>
      </c>
      <c r="B16" s="1">
        <v>4233</v>
      </c>
      <c r="C16" s="1" t="s">
        <v>258</v>
      </c>
      <c r="D16" s="1" t="s">
        <v>238</v>
      </c>
      <c r="E16" s="1" t="s">
        <v>239</v>
      </c>
      <c r="F16" s="1">
        <v>679</v>
      </c>
      <c r="G16" s="1">
        <v>1455</v>
      </c>
      <c r="H16" s="1" t="s">
        <v>277</v>
      </c>
      <c r="I16" s="1" t="s">
        <v>23</v>
      </c>
      <c r="J16" s="1" t="str">
        <f>IF(Shipment_Details[[#This Row],[SH_WEIGHT]]&gt; 500,"HEAVY","LIGHT")</f>
        <v>HEAVY</v>
      </c>
      <c r="K16" s="1">
        <f>SUMIFS(Shipment_Details[SH_WEIGHT],Shipment_Details[SH_DOMAIN],Shipment_Details[[#This Row],[SH_DOMAIN]],Shipment_Details[SER_TYPE],Shipment_Details[[#This Row],[SER_TYPE]])</f>
        <v>30113</v>
      </c>
      <c r="L16" s="1">
        <f>SUMIFS(Shipment_Details[SH_CHARGES],Shipment_Details[SH_DOMAIN],Shipment_Details[[#This Row],[SH_DOMAIN]],Shipment_Details[SER_TYPE],Shipment_Details[[#This Row],[SER_TYPE]])</f>
        <v>52693</v>
      </c>
      <c r="M16" s="1">
        <f>Shipment_Details[[#This Row],[Sum_OF_weights_sertype_shdomain]]/Shipment_Details[[#This Row],[Sum_OF_Charges_sertype_shdomain2]]</f>
        <v>0.57148008274343842</v>
      </c>
    </row>
    <row r="17" spans="1:13" x14ac:dyDescent="0.25">
      <c r="A17" s="1">
        <v>907</v>
      </c>
      <c r="B17" s="1">
        <v>4351</v>
      </c>
      <c r="C17" s="1" t="s">
        <v>252</v>
      </c>
      <c r="D17" s="1" t="s">
        <v>242</v>
      </c>
      <c r="E17" s="1" t="s">
        <v>243</v>
      </c>
      <c r="F17" s="1">
        <v>803</v>
      </c>
      <c r="G17" s="1">
        <v>1020</v>
      </c>
      <c r="H17" s="1" t="s">
        <v>278</v>
      </c>
      <c r="I17" s="1" t="s">
        <v>279</v>
      </c>
      <c r="J17" s="1" t="str">
        <f>IF(Shipment_Details[[#This Row],[SH_WEIGHT]]&gt; 500,"HEAVY","LIGHT")</f>
        <v>HEAVY</v>
      </c>
      <c r="K17" s="1">
        <f>SUMIFS(Shipment_Details[SH_WEIGHT],Shipment_Details[SH_DOMAIN],Shipment_Details[[#This Row],[SH_DOMAIN]],Shipment_Details[SER_TYPE],Shipment_Details[[#This Row],[SER_TYPE]])</f>
        <v>29852</v>
      </c>
      <c r="L17" s="1">
        <f>SUMIFS(Shipment_Details[SH_CHARGES],Shipment_Details[SH_DOMAIN],Shipment_Details[[#This Row],[SH_DOMAIN]],Shipment_Details[SER_TYPE],Shipment_Details[[#This Row],[SER_TYPE]])</f>
        <v>52680</v>
      </c>
      <c r="M17" s="1">
        <f>Shipment_Details[[#This Row],[Sum_OF_weights_sertype_shdomain]]/Shipment_Details[[#This Row],[Sum_OF_Charges_sertype_shdomain2]]</f>
        <v>0.56666666666666665</v>
      </c>
    </row>
    <row r="18" spans="1:13" x14ac:dyDescent="0.25">
      <c r="A18" s="1">
        <v>870</v>
      </c>
      <c r="B18" s="1">
        <v>5578</v>
      </c>
      <c r="C18" s="1" t="s">
        <v>280</v>
      </c>
      <c r="D18" s="1" t="s">
        <v>238</v>
      </c>
      <c r="E18" s="1" t="s">
        <v>239</v>
      </c>
      <c r="F18" s="1">
        <v>783</v>
      </c>
      <c r="G18" s="1">
        <v>1042</v>
      </c>
      <c r="H18" s="1" t="s">
        <v>281</v>
      </c>
      <c r="I18" s="1" t="s">
        <v>282</v>
      </c>
      <c r="J18" s="1" t="str">
        <f>IF(Shipment_Details[[#This Row],[SH_WEIGHT]]&gt; 500,"HEAVY","LIGHT")</f>
        <v>HEAVY</v>
      </c>
      <c r="K18" s="1">
        <f>SUMIFS(Shipment_Details[SH_WEIGHT],Shipment_Details[SH_DOMAIN],Shipment_Details[[#This Row],[SH_DOMAIN]],Shipment_Details[SER_TYPE],Shipment_Details[[#This Row],[SER_TYPE]])</f>
        <v>30113</v>
      </c>
      <c r="L18" s="1">
        <f>SUMIFS(Shipment_Details[SH_CHARGES],Shipment_Details[SH_DOMAIN],Shipment_Details[[#This Row],[SH_DOMAIN]],Shipment_Details[SER_TYPE],Shipment_Details[[#This Row],[SER_TYPE]])</f>
        <v>52693</v>
      </c>
      <c r="M18" s="1">
        <f>Shipment_Details[[#This Row],[Sum_OF_weights_sertype_shdomain]]/Shipment_Details[[#This Row],[Sum_OF_Charges_sertype_shdomain2]]</f>
        <v>0.57148008274343842</v>
      </c>
    </row>
    <row r="19" spans="1:13" x14ac:dyDescent="0.25">
      <c r="A19" s="1">
        <v>982</v>
      </c>
      <c r="B19" s="1">
        <v>4523</v>
      </c>
      <c r="C19" s="1" t="s">
        <v>261</v>
      </c>
      <c r="D19" s="1" t="s">
        <v>238</v>
      </c>
      <c r="E19" s="1" t="s">
        <v>239</v>
      </c>
      <c r="F19" s="1">
        <v>432</v>
      </c>
      <c r="G19" s="1">
        <v>915</v>
      </c>
      <c r="H19" s="1" t="s">
        <v>23</v>
      </c>
      <c r="I19" s="1" t="s">
        <v>283</v>
      </c>
      <c r="J19" s="1" t="str">
        <f>IF(Shipment_Details[[#This Row],[SH_WEIGHT]]&gt; 500,"HEAVY","LIGHT")</f>
        <v>LIGHT</v>
      </c>
      <c r="K19" s="1">
        <f>SUMIFS(Shipment_Details[SH_WEIGHT],Shipment_Details[SH_DOMAIN],Shipment_Details[[#This Row],[SH_DOMAIN]],Shipment_Details[SER_TYPE],Shipment_Details[[#This Row],[SER_TYPE]])</f>
        <v>30113</v>
      </c>
      <c r="L19" s="1">
        <f>SUMIFS(Shipment_Details[SH_CHARGES],Shipment_Details[SH_DOMAIN],Shipment_Details[[#This Row],[SH_DOMAIN]],Shipment_Details[SER_TYPE],Shipment_Details[[#This Row],[SER_TYPE]])</f>
        <v>52693</v>
      </c>
      <c r="M19" s="1">
        <f>Shipment_Details[[#This Row],[Sum_OF_weights_sertype_shdomain]]/Shipment_Details[[#This Row],[Sum_OF_Charges_sertype_shdomain2]]</f>
        <v>0.57148008274343842</v>
      </c>
    </row>
    <row r="20" spans="1:13" x14ac:dyDescent="0.25">
      <c r="A20" s="1">
        <v>351</v>
      </c>
      <c r="B20" s="1">
        <v>2972</v>
      </c>
      <c r="C20" s="1" t="s">
        <v>261</v>
      </c>
      <c r="D20" s="1" t="s">
        <v>238</v>
      </c>
      <c r="E20" s="1" t="s">
        <v>239</v>
      </c>
      <c r="F20" s="1">
        <v>776</v>
      </c>
      <c r="G20" s="1">
        <v>1053</v>
      </c>
      <c r="H20" s="1" t="s">
        <v>284</v>
      </c>
      <c r="I20" s="1" t="s">
        <v>285</v>
      </c>
      <c r="J20" s="1" t="str">
        <f>IF(Shipment_Details[[#This Row],[SH_WEIGHT]]&gt; 500,"HEAVY","LIGHT")</f>
        <v>HEAVY</v>
      </c>
      <c r="K20" s="1">
        <f>SUMIFS(Shipment_Details[SH_WEIGHT],Shipment_Details[SH_DOMAIN],Shipment_Details[[#This Row],[SH_DOMAIN]],Shipment_Details[SER_TYPE],Shipment_Details[[#This Row],[SER_TYPE]])</f>
        <v>30113</v>
      </c>
      <c r="L20" s="1">
        <f>SUMIFS(Shipment_Details[SH_CHARGES],Shipment_Details[SH_DOMAIN],Shipment_Details[[#This Row],[SH_DOMAIN]],Shipment_Details[SER_TYPE],Shipment_Details[[#This Row],[SER_TYPE]])</f>
        <v>52693</v>
      </c>
      <c r="M20" s="1">
        <f>Shipment_Details[[#This Row],[Sum_OF_weights_sertype_shdomain]]/Shipment_Details[[#This Row],[Sum_OF_Charges_sertype_shdomain2]]</f>
        <v>0.57148008274343842</v>
      </c>
    </row>
    <row r="21" spans="1:13" x14ac:dyDescent="0.25">
      <c r="A21" s="1">
        <v>328</v>
      </c>
      <c r="B21" s="1">
        <v>6153</v>
      </c>
      <c r="C21" s="1" t="s">
        <v>237</v>
      </c>
      <c r="D21" s="1" t="s">
        <v>238</v>
      </c>
      <c r="E21" s="1" t="s">
        <v>243</v>
      </c>
      <c r="F21" s="1">
        <v>710</v>
      </c>
      <c r="G21" s="1">
        <v>1066</v>
      </c>
      <c r="H21" s="1" t="s">
        <v>286</v>
      </c>
      <c r="I21" s="1" t="s">
        <v>287</v>
      </c>
      <c r="J21" s="1" t="str">
        <f>IF(Shipment_Details[[#This Row],[SH_WEIGHT]]&gt; 500,"HEAVY","LIGHT")</f>
        <v>HEAVY</v>
      </c>
      <c r="K21" s="1">
        <f>SUMIFS(Shipment_Details[SH_WEIGHT],Shipment_Details[SH_DOMAIN],Shipment_Details[[#This Row],[SH_DOMAIN]],Shipment_Details[SER_TYPE],Shipment_Details[[#This Row],[SER_TYPE]])</f>
        <v>28232</v>
      </c>
      <c r="L21" s="1">
        <f>SUMIFS(Shipment_Details[SH_CHARGES],Shipment_Details[SH_DOMAIN],Shipment_Details[[#This Row],[SH_DOMAIN]],Shipment_Details[SER_TYPE],Shipment_Details[[#This Row],[SER_TYPE]])</f>
        <v>49344</v>
      </c>
      <c r="M21" s="1">
        <f>Shipment_Details[[#This Row],[Sum_OF_weights_sertype_shdomain]]/Shipment_Details[[#This Row],[Sum_OF_Charges_sertype_shdomain2]]</f>
        <v>0.57214656290531773</v>
      </c>
    </row>
    <row r="22" spans="1:13" x14ac:dyDescent="0.25">
      <c r="A22" s="1">
        <v>242</v>
      </c>
      <c r="B22" s="1">
        <v>4852</v>
      </c>
      <c r="C22" s="1" t="s">
        <v>280</v>
      </c>
      <c r="D22" s="1" t="s">
        <v>238</v>
      </c>
      <c r="E22" s="1" t="s">
        <v>239</v>
      </c>
      <c r="F22" s="1">
        <v>959</v>
      </c>
      <c r="G22" s="1">
        <v>1253</v>
      </c>
      <c r="H22" s="1" t="s">
        <v>288</v>
      </c>
      <c r="I22" s="1" t="s">
        <v>289</v>
      </c>
      <c r="J22" s="1" t="str">
        <f>IF(Shipment_Details[[#This Row],[SH_WEIGHT]]&gt; 500,"HEAVY","LIGHT")</f>
        <v>HEAVY</v>
      </c>
      <c r="K22" s="1">
        <f>SUMIFS(Shipment_Details[SH_WEIGHT],Shipment_Details[SH_DOMAIN],Shipment_Details[[#This Row],[SH_DOMAIN]],Shipment_Details[SER_TYPE],Shipment_Details[[#This Row],[SER_TYPE]])</f>
        <v>30113</v>
      </c>
      <c r="L22" s="1">
        <f>SUMIFS(Shipment_Details[SH_CHARGES],Shipment_Details[SH_DOMAIN],Shipment_Details[[#This Row],[SH_DOMAIN]],Shipment_Details[SER_TYPE],Shipment_Details[[#This Row],[SER_TYPE]])</f>
        <v>52693</v>
      </c>
      <c r="M22" s="1">
        <f>Shipment_Details[[#This Row],[Sum_OF_weights_sertype_shdomain]]/Shipment_Details[[#This Row],[Sum_OF_Charges_sertype_shdomain2]]</f>
        <v>0.57148008274343842</v>
      </c>
    </row>
    <row r="23" spans="1:13" x14ac:dyDescent="0.25">
      <c r="A23" s="1">
        <v>421</v>
      </c>
      <c r="B23" s="1">
        <v>8106</v>
      </c>
      <c r="C23" s="1" t="s">
        <v>267</v>
      </c>
      <c r="D23" s="1" t="s">
        <v>242</v>
      </c>
      <c r="E23" s="1" t="s">
        <v>239</v>
      </c>
      <c r="F23" s="1">
        <v>147</v>
      </c>
      <c r="G23" s="1">
        <v>535</v>
      </c>
      <c r="H23" s="1" t="s">
        <v>23</v>
      </c>
      <c r="I23" s="1" t="s">
        <v>290</v>
      </c>
      <c r="J23" s="1" t="str">
        <f>IF(Shipment_Details[[#This Row],[SH_WEIGHT]]&gt; 500,"HEAVY","LIGHT")</f>
        <v>LIGHT</v>
      </c>
      <c r="K23" s="1">
        <f>SUMIFS(Shipment_Details[SH_WEIGHT],Shipment_Details[SH_DOMAIN],Shipment_Details[[#This Row],[SH_DOMAIN]],Shipment_Details[SER_TYPE],Shipment_Details[[#This Row],[SER_TYPE]])</f>
        <v>16206</v>
      </c>
      <c r="L23" s="1">
        <f>SUMIFS(Shipment_Details[SH_CHARGES],Shipment_Details[SH_DOMAIN],Shipment_Details[[#This Row],[SH_DOMAIN]],Shipment_Details[SER_TYPE],Shipment_Details[[#This Row],[SER_TYPE]])</f>
        <v>32877</v>
      </c>
      <c r="M23" s="1">
        <f>Shipment_Details[[#This Row],[Sum_OF_weights_sertype_shdomain]]/Shipment_Details[[#This Row],[Sum_OF_Charges_sertype_shdomain2]]</f>
        <v>0.49292818687836482</v>
      </c>
    </row>
    <row r="24" spans="1:13" x14ac:dyDescent="0.25">
      <c r="A24" s="1">
        <v>6</v>
      </c>
      <c r="B24" s="1">
        <v>3917</v>
      </c>
      <c r="C24" s="1" t="s">
        <v>1245</v>
      </c>
      <c r="D24" s="1" t="s">
        <v>242</v>
      </c>
      <c r="E24" s="1" t="s">
        <v>243</v>
      </c>
      <c r="F24" s="1">
        <v>613</v>
      </c>
      <c r="G24" s="1">
        <v>1256</v>
      </c>
      <c r="H24" s="1" t="s">
        <v>23</v>
      </c>
      <c r="I24" s="1" t="s">
        <v>144</v>
      </c>
      <c r="J24" s="1" t="str">
        <f>IF(Shipment_Details[[#This Row],[SH_WEIGHT]]&gt; 500,"HEAVY","LIGHT")</f>
        <v>HEAVY</v>
      </c>
      <c r="K24" s="1">
        <f>SUMIFS(Shipment_Details[SH_WEIGHT],Shipment_Details[SH_DOMAIN],Shipment_Details[[#This Row],[SH_DOMAIN]],Shipment_Details[SER_TYPE],Shipment_Details[[#This Row],[SER_TYPE]])</f>
        <v>29852</v>
      </c>
      <c r="L24" s="1">
        <f>SUMIFS(Shipment_Details[SH_CHARGES],Shipment_Details[SH_DOMAIN],Shipment_Details[[#This Row],[SH_DOMAIN]],Shipment_Details[SER_TYPE],Shipment_Details[[#This Row],[SER_TYPE]])</f>
        <v>52680</v>
      </c>
      <c r="M24" s="1">
        <f>Shipment_Details[[#This Row],[Sum_OF_weights_sertype_shdomain]]/Shipment_Details[[#This Row],[Sum_OF_Charges_sertype_shdomain2]]</f>
        <v>0.56666666666666665</v>
      </c>
    </row>
    <row r="25" spans="1:13" x14ac:dyDescent="0.25">
      <c r="A25" s="1">
        <v>384</v>
      </c>
      <c r="B25" s="1">
        <v>9377</v>
      </c>
      <c r="C25" s="1" t="s">
        <v>246</v>
      </c>
      <c r="D25" s="1" t="s">
        <v>238</v>
      </c>
      <c r="E25" s="1" t="s">
        <v>239</v>
      </c>
      <c r="F25" s="1">
        <v>590</v>
      </c>
      <c r="G25" s="1">
        <v>1033</v>
      </c>
      <c r="H25" s="1" t="s">
        <v>1246</v>
      </c>
      <c r="I25" s="1" t="s">
        <v>1247</v>
      </c>
      <c r="J25" s="1" t="str">
        <f>IF(Shipment_Details[[#This Row],[SH_WEIGHT]]&gt; 500,"HEAVY","LIGHT")</f>
        <v>HEAVY</v>
      </c>
      <c r="K25" s="1">
        <f>SUMIFS(Shipment_Details[SH_WEIGHT],Shipment_Details[SH_DOMAIN],Shipment_Details[[#This Row],[SH_DOMAIN]],Shipment_Details[SER_TYPE],Shipment_Details[[#This Row],[SER_TYPE]])</f>
        <v>30113</v>
      </c>
      <c r="L25" s="1">
        <f>SUMIFS(Shipment_Details[SH_CHARGES],Shipment_Details[SH_DOMAIN],Shipment_Details[[#This Row],[SH_DOMAIN]],Shipment_Details[SER_TYPE],Shipment_Details[[#This Row],[SER_TYPE]])</f>
        <v>52693</v>
      </c>
      <c r="M25" s="1">
        <f>Shipment_Details[[#This Row],[Sum_OF_weights_sertype_shdomain]]/Shipment_Details[[#This Row],[Sum_OF_Charges_sertype_shdomain2]]</f>
        <v>0.57148008274343842</v>
      </c>
    </row>
    <row r="26" spans="1:13" x14ac:dyDescent="0.25">
      <c r="A26" s="1">
        <v>286</v>
      </c>
      <c r="B26" s="1">
        <v>5387</v>
      </c>
      <c r="C26" s="1" t="s">
        <v>252</v>
      </c>
      <c r="D26" s="1" t="s">
        <v>238</v>
      </c>
      <c r="E26" s="1" t="s">
        <v>239</v>
      </c>
      <c r="F26" s="1">
        <v>193</v>
      </c>
      <c r="G26" s="1">
        <v>817</v>
      </c>
      <c r="H26" s="1" t="s">
        <v>1248</v>
      </c>
      <c r="I26" s="1" t="s">
        <v>1249</v>
      </c>
      <c r="J26" s="1" t="str">
        <f>IF(Shipment_Details[[#This Row],[SH_WEIGHT]]&gt; 500,"HEAVY","LIGHT")</f>
        <v>LIGHT</v>
      </c>
      <c r="K26" s="1">
        <f>SUMIFS(Shipment_Details[SH_WEIGHT],Shipment_Details[SH_DOMAIN],Shipment_Details[[#This Row],[SH_DOMAIN]],Shipment_Details[SER_TYPE],Shipment_Details[[#This Row],[SER_TYPE]])</f>
        <v>30113</v>
      </c>
      <c r="L26" s="1">
        <f>SUMIFS(Shipment_Details[SH_CHARGES],Shipment_Details[SH_DOMAIN],Shipment_Details[[#This Row],[SH_DOMAIN]],Shipment_Details[SER_TYPE],Shipment_Details[[#This Row],[SER_TYPE]])</f>
        <v>52693</v>
      </c>
      <c r="M26" s="1">
        <f>Shipment_Details[[#This Row],[Sum_OF_weights_sertype_shdomain]]/Shipment_Details[[#This Row],[Sum_OF_Charges_sertype_shdomain2]]</f>
        <v>0.57148008274343842</v>
      </c>
    </row>
    <row r="27" spans="1:13" x14ac:dyDescent="0.25">
      <c r="A27" s="1">
        <v>892</v>
      </c>
      <c r="B27" s="1">
        <v>6513</v>
      </c>
      <c r="C27" s="1" t="s">
        <v>246</v>
      </c>
      <c r="D27" s="1" t="s">
        <v>238</v>
      </c>
      <c r="E27" s="1" t="s">
        <v>239</v>
      </c>
      <c r="F27" s="1">
        <v>879</v>
      </c>
      <c r="G27" s="1">
        <v>1037</v>
      </c>
      <c r="H27" s="1" t="s">
        <v>1250</v>
      </c>
      <c r="I27" s="1" t="s">
        <v>1251</v>
      </c>
      <c r="J27" s="1" t="str">
        <f>IF(Shipment_Details[[#This Row],[SH_WEIGHT]]&gt; 500,"HEAVY","LIGHT")</f>
        <v>HEAVY</v>
      </c>
      <c r="K27" s="1">
        <f>SUMIFS(Shipment_Details[SH_WEIGHT],Shipment_Details[SH_DOMAIN],Shipment_Details[[#This Row],[SH_DOMAIN]],Shipment_Details[SER_TYPE],Shipment_Details[[#This Row],[SER_TYPE]])</f>
        <v>30113</v>
      </c>
      <c r="L27" s="1">
        <f>SUMIFS(Shipment_Details[SH_CHARGES],Shipment_Details[SH_DOMAIN],Shipment_Details[[#This Row],[SH_DOMAIN]],Shipment_Details[SER_TYPE],Shipment_Details[[#This Row],[SER_TYPE]])</f>
        <v>52693</v>
      </c>
      <c r="M27" s="1">
        <f>Shipment_Details[[#This Row],[Sum_OF_weights_sertype_shdomain]]/Shipment_Details[[#This Row],[Sum_OF_Charges_sertype_shdomain2]]</f>
        <v>0.57148008274343842</v>
      </c>
    </row>
    <row r="28" spans="1:13" x14ac:dyDescent="0.25">
      <c r="A28" s="1">
        <v>558</v>
      </c>
      <c r="B28" s="1">
        <v>3965</v>
      </c>
      <c r="C28" s="1" t="s">
        <v>261</v>
      </c>
      <c r="D28" s="1" t="s">
        <v>238</v>
      </c>
      <c r="E28" s="1" t="s">
        <v>239</v>
      </c>
      <c r="F28" s="1">
        <v>275</v>
      </c>
      <c r="G28" s="1">
        <v>951</v>
      </c>
      <c r="H28" s="1" t="s">
        <v>1252</v>
      </c>
      <c r="I28" s="1" t="s">
        <v>1253</v>
      </c>
      <c r="J28" s="1" t="str">
        <f>IF(Shipment_Details[[#This Row],[SH_WEIGHT]]&gt; 500,"HEAVY","LIGHT")</f>
        <v>LIGHT</v>
      </c>
      <c r="K28" s="1">
        <f>SUMIFS(Shipment_Details[SH_WEIGHT],Shipment_Details[SH_DOMAIN],Shipment_Details[[#This Row],[SH_DOMAIN]],Shipment_Details[SER_TYPE],Shipment_Details[[#This Row],[SER_TYPE]])</f>
        <v>30113</v>
      </c>
      <c r="L28" s="1">
        <f>SUMIFS(Shipment_Details[SH_CHARGES],Shipment_Details[SH_DOMAIN],Shipment_Details[[#This Row],[SH_DOMAIN]],Shipment_Details[SER_TYPE],Shipment_Details[[#This Row],[SER_TYPE]])</f>
        <v>52693</v>
      </c>
      <c r="M28" s="1">
        <f>Shipment_Details[[#This Row],[Sum_OF_weights_sertype_shdomain]]/Shipment_Details[[#This Row],[Sum_OF_Charges_sertype_shdomain2]]</f>
        <v>0.57148008274343842</v>
      </c>
    </row>
    <row r="29" spans="1:13" x14ac:dyDescent="0.25">
      <c r="A29" s="1">
        <v>481</v>
      </c>
      <c r="B29" s="1">
        <v>8893</v>
      </c>
      <c r="C29" s="1" t="s">
        <v>280</v>
      </c>
      <c r="D29" s="1" t="s">
        <v>242</v>
      </c>
      <c r="E29" s="1" t="s">
        <v>239</v>
      </c>
      <c r="F29" s="1">
        <v>319</v>
      </c>
      <c r="G29" s="1">
        <v>770</v>
      </c>
      <c r="H29" s="1" t="s">
        <v>822</v>
      </c>
      <c r="I29" s="1" t="s">
        <v>1254</v>
      </c>
      <c r="J29" s="1" t="str">
        <f>IF(Shipment_Details[[#This Row],[SH_WEIGHT]]&gt; 500,"HEAVY","LIGHT")</f>
        <v>LIGHT</v>
      </c>
      <c r="K29" s="1">
        <f>SUMIFS(Shipment_Details[SH_WEIGHT],Shipment_Details[SH_DOMAIN],Shipment_Details[[#This Row],[SH_DOMAIN]],Shipment_Details[SER_TYPE],Shipment_Details[[#This Row],[SER_TYPE]])</f>
        <v>16206</v>
      </c>
      <c r="L29" s="1">
        <f>SUMIFS(Shipment_Details[SH_CHARGES],Shipment_Details[SH_DOMAIN],Shipment_Details[[#This Row],[SH_DOMAIN]],Shipment_Details[SER_TYPE],Shipment_Details[[#This Row],[SER_TYPE]])</f>
        <v>32877</v>
      </c>
      <c r="M29" s="1">
        <f>Shipment_Details[[#This Row],[Sum_OF_weights_sertype_shdomain]]/Shipment_Details[[#This Row],[Sum_OF_Charges_sertype_shdomain2]]</f>
        <v>0.49292818687836482</v>
      </c>
    </row>
    <row r="30" spans="1:13" x14ac:dyDescent="0.25">
      <c r="A30" s="1">
        <v>155</v>
      </c>
      <c r="B30" s="1">
        <v>1897</v>
      </c>
      <c r="C30" s="1" t="s">
        <v>264</v>
      </c>
      <c r="D30" s="1" t="s">
        <v>238</v>
      </c>
      <c r="E30" s="1" t="s">
        <v>243</v>
      </c>
      <c r="F30" s="1">
        <v>52</v>
      </c>
      <c r="G30" s="1">
        <v>293</v>
      </c>
      <c r="H30" s="1" t="s">
        <v>23</v>
      </c>
      <c r="I30" s="1" t="s">
        <v>1255</v>
      </c>
      <c r="J30" s="1" t="str">
        <f>IF(Shipment_Details[[#This Row],[SH_WEIGHT]]&gt; 500,"HEAVY","LIGHT")</f>
        <v>LIGHT</v>
      </c>
      <c r="K30" s="1">
        <f>SUMIFS(Shipment_Details[SH_WEIGHT],Shipment_Details[SH_DOMAIN],Shipment_Details[[#This Row],[SH_DOMAIN]],Shipment_Details[SER_TYPE],Shipment_Details[[#This Row],[SER_TYPE]])</f>
        <v>28232</v>
      </c>
      <c r="L30" s="1">
        <f>SUMIFS(Shipment_Details[SH_CHARGES],Shipment_Details[SH_DOMAIN],Shipment_Details[[#This Row],[SH_DOMAIN]],Shipment_Details[SER_TYPE],Shipment_Details[[#This Row],[SER_TYPE]])</f>
        <v>49344</v>
      </c>
      <c r="M30" s="1">
        <f>Shipment_Details[[#This Row],[Sum_OF_weights_sertype_shdomain]]/Shipment_Details[[#This Row],[Sum_OF_Charges_sertype_shdomain2]]</f>
        <v>0.57214656290531773</v>
      </c>
    </row>
    <row r="31" spans="1:13" x14ac:dyDescent="0.25">
      <c r="A31" s="1">
        <v>771</v>
      </c>
      <c r="B31" s="1">
        <v>390</v>
      </c>
      <c r="C31" s="1" t="s">
        <v>252</v>
      </c>
      <c r="D31" s="1" t="s">
        <v>238</v>
      </c>
      <c r="E31" s="1" t="s">
        <v>239</v>
      </c>
      <c r="F31" s="1">
        <v>702</v>
      </c>
      <c r="G31" s="1">
        <v>1414</v>
      </c>
      <c r="H31" s="1" t="s">
        <v>1256</v>
      </c>
      <c r="I31" s="1" t="s">
        <v>1257</v>
      </c>
      <c r="J31" s="1" t="str">
        <f>IF(Shipment_Details[[#This Row],[SH_WEIGHT]]&gt; 500,"HEAVY","LIGHT")</f>
        <v>HEAVY</v>
      </c>
      <c r="K31" s="1">
        <f>SUMIFS(Shipment_Details[SH_WEIGHT],Shipment_Details[SH_DOMAIN],Shipment_Details[[#This Row],[SH_DOMAIN]],Shipment_Details[SER_TYPE],Shipment_Details[[#This Row],[SER_TYPE]])</f>
        <v>30113</v>
      </c>
      <c r="L31" s="1">
        <f>SUMIFS(Shipment_Details[SH_CHARGES],Shipment_Details[SH_DOMAIN],Shipment_Details[[#This Row],[SH_DOMAIN]],Shipment_Details[SER_TYPE],Shipment_Details[[#This Row],[SER_TYPE]])</f>
        <v>52693</v>
      </c>
      <c r="M31" s="1">
        <f>Shipment_Details[[#This Row],[Sum_OF_weights_sertype_shdomain]]/Shipment_Details[[#This Row],[Sum_OF_Charges_sertype_shdomain2]]</f>
        <v>0.57148008274343842</v>
      </c>
    </row>
    <row r="32" spans="1:13" x14ac:dyDescent="0.25">
      <c r="A32" s="1">
        <v>945</v>
      </c>
      <c r="B32" s="1">
        <v>3633</v>
      </c>
      <c r="C32" s="1" t="s">
        <v>237</v>
      </c>
      <c r="D32" s="1" t="s">
        <v>238</v>
      </c>
      <c r="E32" s="1" t="s">
        <v>243</v>
      </c>
      <c r="F32" s="1">
        <v>299</v>
      </c>
      <c r="G32" s="1">
        <v>524</v>
      </c>
      <c r="H32" s="1" t="s">
        <v>1258</v>
      </c>
      <c r="I32" s="1" t="s">
        <v>1259</v>
      </c>
      <c r="J32" s="1" t="str">
        <f>IF(Shipment_Details[[#This Row],[SH_WEIGHT]]&gt; 500,"HEAVY","LIGHT")</f>
        <v>LIGHT</v>
      </c>
      <c r="K32" s="1">
        <f>SUMIFS(Shipment_Details[SH_WEIGHT],Shipment_Details[SH_DOMAIN],Shipment_Details[[#This Row],[SH_DOMAIN]],Shipment_Details[SER_TYPE],Shipment_Details[[#This Row],[SER_TYPE]])</f>
        <v>28232</v>
      </c>
      <c r="L32" s="1">
        <f>SUMIFS(Shipment_Details[SH_CHARGES],Shipment_Details[SH_DOMAIN],Shipment_Details[[#This Row],[SH_DOMAIN]],Shipment_Details[SER_TYPE],Shipment_Details[[#This Row],[SER_TYPE]])</f>
        <v>49344</v>
      </c>
      <c r="M32" s="1">
        <f>Shipment_Details[[#This Row],[Sum_OF_weights_sertype_shdomain]]/Shipment_Details[[#This Row],[Sum_OF_Charges_sertype_shdomain2]]</f>
        <v>0.57214656290531773</v>
      </c>
    </row>
    <row r="33" spans="1:13" x14ac:dyDescent="0.25">
      <c r="A33" s="1">
        <v>719</v>
      </c>
      <c r="B33" s="1">
        <v>7828</v>
      </c>
      <c r="C33" s="1" t="s">
        <v>1245</v>
      </c>
      <c r="D33" s="1" t="s">
        <v>238</v>
      </c>
      <c r="E33" s="1" t="s">
        <v>239</v>
      </c>
      <c r="F33" s="1">
        <v>930</v>
      </c>
      <c r="G33" s="1">
        <v>1183</v>
      </c>
      <c r="H33" s="1" t="s">
        <v>1260</v>
      </c>
      <c r="I33" s="1" t="s">
        <v>1261</v>
      </c>
      <c r="J33" s="1" t="str">
        <f>IF(Shipment_Details[[#This Row],[SH_WEIGHT]]&gt; 500,"HEAVY","LIGHT")</f>
        <v>HEAVY</v>
      </c>
      <c r="K33" s="1">
        <f>SUMIFS(Shipment_Details[SH_WEIGHT],Shipment_Details[SH_DOMAIN],Shipment_Details[[#This Row],[SH_DOMAIN]],Shipment_Details[SER_TYPE],Shipment_Details[[#This Row],[SER_TYPE]])</f>
        <v>30113</v>
      </c>
      <c r="L33" s="1">
        <f>SUMIFS(Shipment_Details[SH_CHARGES],Shipment_Details[SH_DOMAIN],Shipment_Details[[#This Row],[SH_DOMAIN]],Shipment_Details[SER_TYPE],Shipment_Details[[#This Row],[SER_TYPE]])</f>
        <v>52693</v>
      </c>
      <c r="M33" s="1">
        <f>Shipment_Details[[#This Row],[Sum_OF_weights_sertype_shdomain]]/Shipment_Details[[#This Row],[Sum_OF_Charges_sertype_shdomain2]]</f>
        <v>0.57148008274343842</v>
      </c>
    </row>
    <row r="34" spans="1:13" x14ac:dyDescent="0.25">
      <c r="A34" s="1">
        <v>493</v>
      </c>
      <c r="B34" s="1">
        <v>2241</v>
      </c>
      <c r="C34" s="1" t="s">
        <v>249</v>
      </c>
      <c r="D34" s="1" t="s">
        <v>238</v>
      </c>
      <c r="E34" s="1" t="s">
        <v>239</v>
      </c>
      <c r="F34" s="1">
        <v>314</v>
      </c>
      <c r="G34" s="1">
        <v>566</v>
      </c>
      <c r="H34" s="1" t="s">
        <v>1262</v>
      </c>
      <c r="I34" s="1" t="s">
        <v>1263</v>
      </c>
      <c r="J34" s="1" t="str">
        <f>IF(Shipment_Details[[#This Row],[SH_WEIGHT]]&gt; 500,"HEAVY","LIGHT")</f>
        <v>LIGHT</v>
      </c>
      <c r="K34" s="1">
        <f>SUMIFS(Shipment_Details[SH_WEIGHT],Shipment_Details[SH_DOMAIN],Shipment_Details[[#This Row],[SH_DOMAIN]],Shipment_Details[SER_TYPE],Shipment_Details[[#This Row],[SER_TYPE]])</f>
        <v>30113</v>
      </c>
      <c r="L34" s="1">
        <f>SUMIFS(Shipment_Details[SH_CHARGES],Shipment_Details[SH_DOMAIN],Shipment_Details[[#This Row],[SH_DOMAIN]],Shipment_Details[SER_TYPE],Shipment_Details[[#This Row],[SER_TYPE]])</f>
        <v>52693</v>
      </c>
      <c r="M34" s="1">
        <f>Shipment_Details[[#This Row],[Sum_OF_weights_sertype_shdomain]]/Shipment_Details[[#This Row],[Sum_OF_Charges_sertype_shdomain2]]</f>
        <v>0.57148008274343842</v>
      </c>
    </row>
    <row r="35" spans="1:13" x14ac:dyDescent="0.25">
      <c r="A35" s="1">
        <v>998</v>
      </c>
      <c r="B35" s="1">
        <v>896</v>
      </c>
      <c r="C35" s="1" t="s">
        <v>264</v>
      </c>
      <c r="D35" s="1" t="s">
        <v>242</v>
      </c>
      <c r="E35" s="1" t="s">
        <v>243</v>
      </c>
      <c r="F35" s="1">
        <v>109</v>
      </c>
      <c r="G35" s="1">
        <v>961</v>
      </c>
      <c r="H35" s="1" t="s">
        <v>1264</v>
      </c>
      <c r="I35" s="1" t="s">
        <v>1265</v>
      </c>
      <c r="J35" s="1" t="str">
        <f>IF(Shipment_Details[[#This Row],[SH_WEIGHT]]&gt; 500,"HEAVY","LIGHT")</f>
        <v>LIGHT</v>
      </c>
      <c r="K35" s="1">
        <f>SUMIFS(Shipment_Details[SH_WEIGHT],Shipment_Details[SH_DOMAIN],Shipment_Details[[#This Row],[SH_DOMAIN]],Shipment_Details[SER_TYPE],Shipment_Details[[#This Row],[SER_TYPE]])</f>
        <v>29852</v>
      </c>
      <c r="L35" s="1">
        <f>SUMIFS(Shipment_Details[SH_CHARGES],Shipment_Details[SH_DOMAIN],Shipment_Details[[#This Row],[SH_DOMAIN]],Shipment_Details[SER_TYPE],Shipment_Details[[#This Row],[SER_TYPE]])</f>
        <v>52680</v>
      </c>
      <c r="M35" s="1">
        <f>Shipment_Details[[#This Row],[Sum_OF_weights_sertype_shdomain]]/Shipment_Details[[#This Row],[Sum_OF_Charges_sertype_shdomain2]]</f>
        <v>0.56666666666666665</v>
      </c>
    </row>
    <row r="36" spans="1:13" x14ac:dyDescent="0.25">
      <c r="A36" s="1">
        <v>968</v>
      </c>
      <c r="B36" s="1">
        <v>6361</v>
      </c>
      <c r="C36" s="1" t="s">
        <v>255</v>
      </c>
      <c r="D36" s="1" t="s">
        <v>238</v>
      </c>
      <c r="E36" s="1" t="s">
        <v>239</v>
      </c>
      <c r="F36" s="1">
        <v>24</v>
      </c>
      <c r="G36" s="1">
        <v>54</v>
      </c>
      <c r="H36" s="1" t="s">
        <v>1266</v>
      </c>
      <c r="I36" s="1" t="s">
        <v>614</v>
      </c>
      <c r="J36" s="1" t="str">
        <f>IF(Shipment_Details[[#This Row],[SH_WEIGHT]]&gt; 500,"HEAVY","LIGHT")</f>
        <v>LIGHT</v>
      </c>
      <c r="K36" s="1">
        <f>SUMIFS(Shipment_Details[SH_WEIGHT],Shipment_Details[SH_DOMAIN],Shipment_Details[[#This Row],[SH_DOMAIN]],Shipment_Details[SER_TYPE],Shipment_Details[[#This Row],[SER_TYPE]])</f>
        <v>30113</v>
      </c>
      <c r="L36" s="1">
        <f>SUMIFS(Shipment_Details[SH_CHARGES],Shipment_Details[SH_DOMAIN],Shipment_Details[[#This Row],[SH_DOMAIN]],Shipment_Details[SER_TYPE],Shipment_Details[[#This Row],[SER_TYPE]])</f>
        <v>52693</v>
      </c>
      <c r="M36" s="1">
        <f>Shipment_Details[[#This Row],[Sum_OF_weights_sertype_shdomain]]/Shipment_Details[[#This Row],[Sum_OF_Charges_sertype_shdomain2]]</f>
        <v>0.57148008274343842</v>
      </c>
    </row>
    <row r="37" spans="1:13" x14ac:dyDescent="0.25">
      <c r="A37" s="1">
        <v>738</v>
      </c>
      <c r="B37" s="1">
        <v>6713</v>
      </c>
      <c r="C37" s="1" t="s">
        <v>252</v>
      </c>
      <c r="D37" s="1" t="s">
        <v>238</v>
      </c>
      <c r="E37" s="1" t="s">
        <v>243</v>
      </c>
      <c r="F37" s="1">
        <v>545</v>
      </c>
      <c r="G37" s="1">
        <v>1044</v>
      </c>
      <c r="H37" s="1" t="s">
        <v>1267</v>
      </c>
      <c r="I37" s="1" t="s">
        <v>1268</v>
      </c>
      <c r="J37" s="1" t="str">
        <f>IF(Shipment_Details[[#This Row],[SH_WEIGHT]]&gt; 500,"HEAVY","LIGHT")</f>
        <v>HEAVY</v>
      </c>
      <c r="K37" s="1">
        <f>SUMIFS(Shipment_Details[SH_WEIGHT],Shipment_Details[SH_DOMAIN],Shipment_Details[[#This Row],[SH_DOMAIN]],Shipment_Details[SER_TYPE],Shipment_Details[[#This Row],[SER_TYPE]])</f>
        <v>28232</v>
      </c>
      <c r="L37" s="1">
        <f>SUMIFS(Shipment_Details[SH_CHARGES],Shipment_Details[SH_DOMAIN],Shipment_Details[[#This Row],[SH_DOMAIN]],Shipment_Details[SER_TYPE],Shipment_Details[[#This Row],[SER_TYPE]])</f>
        <v>49344</v>
      </c>
      <c r="M37" s="1">
        <f>Shipment_Details[[#This Row],[Sum_OF_weights_sertype_shdomain]]/Shipment_Details[[#This Row],[Sum_OF_Charges_sertype_shdomain2]]</f>
        <v>0.57214656290531773</v>
      </c>
    </row>
    <row r="38" spans="1:13" x14ac:dyDescent="0.25">
      <c r="A38" s="1">
        <v>912</v>
      </c>
      <c r="B38" s="1">
        <v>4283</v>
      </c>
      <c r="C38" s="1" t="s">
        <v>258</v>
      </c>
      <c r="D38" s="1" t="s">
        <v>242</v>
      </c>
      <c r="E38" s="1" t="s">
        <v>239</v>
      </c>
      <c r="F38" s="1">
        <v>505</v>
      </c>
      <c r="G38" s="1">
        <v>1082</v>
      </c>
      <c r="H38" s="1" t="s">
        <v>1269</v>
      </c>
      <c r="I38" s="1" t="s">
        <v>1270</v>
      </c>
      <c r="J38" s="1" t="str">
        <f>IF(Shipment_Details[[#This Row],[SH_WEIGHT]]&gt; 500,"HEAVY","LIGHT")</f>
        <v>HEAVY</v>
      </c>
      <c r="K38" s="1">
        <f>SUMIFS(Shipment_Details[SH_WEIGHT],Shipment_Details[SH_DOMAIN],Shipment_Details[[#This Row],[SH_DOMAIN]],Shipment_Details[SER_TYPE],Shipment_Details[[#This Row],[SER_TYPE]])</f>
        <v>16206</v>
      </c>
      <c r="L38" s="1">
        <f>SUMIFS(Shipment_Details[SH_CHARGES],Shipment_Details[SH_DOMAIN],Shipment_Details[[#This Row],[SH_DOMAIN]],Shipment_Details[SER_TYPE],Shipment_Details[[#This Row],[SER_TYPE]])</f>
        <v>32877</v>
      </c>
      <c r="M38" s="1">
        <f>Shipment_Details[[#This Row],[Sum_OF_weights_sertype_shdomain]]/Shipment_Details[[#This Row],[Sum_OF_Charges_sertype_shdomain2]]</f>
        <v>0.49292818687836482</v>
      </c>
    </row>
    <row r="39" spans="1:13" x14ac:dyDescent="0.25">
      <c r="A39" s="1">
        <v>782</v>
      </c>
      <c r="B39" s="1">
        <v>9486</v>
      </c>
      <c r="C39" s="1" t="s">
        <v>252</v>
      </c>
      <c r="D39" s="1" t="s">
        <v>242</v>
      </c>
      <c r="E39" s="1" t="s">
        <v>239</v>
      </c>
      <c r="F39" s="1">
        <v>182</v>
      </c>
      <c r="G39" s="1">
        <v>871</v>
      </c>
      <c r="H39" s="1" t="s">
        <v>1271</v>
      </c>
      <c r="I39" s="1" t="s">
        <v>1272</v>
      </c>
      <c r="J39" s="1" t="str">
        <f>IF(Shipment_Details[[#This Row],[SH_WEIGHT]]&gt; 500,"HEAVY","LIGHT")</f>
        <v>LIGHT</v>
      </c>
      <c r="K39" s="1">
        <f>SUMIFS(Shipment_Details[SH_WEIGHT],Shipment_Details[SH_DOMAIN],Shipment_Details[[#This Row],[SH_DOMAIN]],Shipment_Details[SER_TYPE],Shipment_Details[[#This Row],[SER_TYPE]])</f>
        <v>16206</v>
      </c>
      <c r="L39" s="1">
        <f>SUMIFS(Shipment_Details[SH_CHARGES],Shipment_Details[SH_DOMAIN],Shipment_Details[[#This Row],[SH_DOMAIN]],Shipment_Details[SER_TYPE],Shipment_Details[[#This Row],[SER_TYPE]])</f>
        <v>32877</v>
      </c>
      <c r="M39" s="1">
        <f>Shipment_Details[[#This Row],[Sum_OF_weights_sertype_shdomain]]/Shipment_Details[[#This Row],[Sum_OF_Charges_sertype_shdomain2]]</f>
        <v>0.49292818687836482</v>
      </c>
    </row>
    <row r="40" spans="1:13" x14ac:dyDescent="0.25">
      <c r="A40" s="1">
        <v>140</v>
      </c>
      <c r="B40" s="1">
        <v>308</v>
      </c>
      <c r="C40" s="1" t="s">
        <v>246</v>
      </c>
      <c r="D40" s="1" t="s">
        <v>242</v>
      </c>
      <c r="E40" s="1" t="s">
        <v>239</v>
      </c>
      <c r="F40" s="1">
        <v>226</v>
      </c>
      <c r="G40" s="1">
        <v>970</v>
      </c>
      <c r="H40" s="1" t="s">
        <v>1273</v>
      </c>
      <c r="I40" s="1" t="s">
        <v>1274</v>
      </c>
      <c r="J40" s="1" t="str">
        <f>IF(Shipment_Details[[#This Row],[SH_WEIGHT]]&gt; 500,"HEAVY","LIGHT")</f>
        <v>LIGHT</v>
      </c>
      <c r="K40" s="1">
        <f>SUMIFS(Shipment_Details[SH_WEIGHT],Shipment_Details[SH_DOMAIN],Shipment_Details[[#This Row],[SH_DOMAIN]],Shipment_Details[SER_TYPE],Shipment_Details[[#This Row],[SER_TYPE]])</f>
        <v>16206</v>
      </c>
      <c r="L40" s="1">
        <f>SUMIFS(Shipment_Details[SH_CHARGES],Shipment_Details[SH_DOMAIN],Shipment_Details[[#This Row],[SH_DOMAIN]],Shipment_Details[SER_TYPE],Shipment_Details[[#This Row],[SER_TYPE]])</f>
        <v>32877</v>
      </c>
      <c r="M40" s="1">
        <f>Shipment_Details[[#This Row],[Sum_OF_weights_sertype_shdomain]]/Shipment_Details[[#This Row],[Sum_OF_Charges_sertype_shdomain2]]</f>
        <v>0.49292818687836482</v>
      </c>
    </row>
    <row r="41" spans="1:13" x14ac:dyDescent="0.25">
      <c r="A41" s="1">
        <v>702</v>
      </c>
      <c r="B41" s="1">
        <v>8927</v>
      </c>
      <c r="C41" s="1" t="s">
        <v>249</v>
      </c>
      <c r="D41" s="1" t="s">
        <v>242</v>
      </c>
      <c r="E41" s="1" t="s">
        <v>239</v>
      </c>
      <c r="F41" s="1">
        <v>111</v>
      </c>
      <c r="G41" s="1">
        <v>617</v>
      </c>
      <c r="H41" s="1" t="s">
        <v>1275</v>
      </c>
      <c r="I41" s="1" t="s">
        <v>1276</v>
      </c>
      <c r="J41" s="1" t="str">
        <f>IF(Shipment_Details[[#This Row],[SH_WEIGHT]]&gt; 500,"HEAVY","LIGHT")</f>
        <v>LIGHT</v>
      </c>
      <c r="K41" s="1">
        <f>SUMIFS(Shipment_Details[SH_WEIGHT],Shipment_Details[SH_DOMAIN],Shipment_Details[[#This Row],[SH_DOMAIN]],Shipment_Details[SER_TYPE],Shipment_Details[[#This Row],[SER_TYPE]])</f>
        <v>16206</v>
      </c>
      <c r="L41" s="1">
        <f>SUMIFS(Shipment_Details[SH_CHARGES],Shipment_Details[SH_DOMAIN],Shipment_Details[[#This Row],[SH_DOMAIN]],Shipment_Details[SER_TYPE],Shipment_Details[[#This Row],[SER_TYPE]])</f>
        <v>32877</v>
      </c>
      <c r="M41" s="1">
        <f>Shipment_Details[[#This Row],[Sum_OF_weights_sertype_shdomain]]/Shipment_Details[[#This Row],[Sum_OF_Charges_sertype_shdomain2]]</f>
        <v>0.49292818687836482</v>
      </c>
    </row>
    <row r="42" spans="1:13" x14ac:dyDescent="0.25">
      <c r="A42" s="1">
        <v>284</v>
      </c>
      <c r="B42" s="1">
        <v>249</v>
      </c>
      <c r="C42" s="1" t="s">
        <v>264</v>
      </c>
      <c r="D42" s="1" t="s">
        <v>242</v>
      </c>
      <c r="E42" s="1" t="s">
        <v>243</v>
      </c>
      <c r="F42" s="1">
        <v>145</v>
      </c>
      <c r="G42" s="1">
        <v>814</v>
      </c>
      <c r="H42" s="1" t="s">
        <v>1277</v>
      </c>
      <c r="I42" s="1" t="s">
        <v>23</v>
      </c>
      <c r="J42" s="1" t="str">
        <f>IF(Shipment_Details[[#This Row],[SH_WEIGHT]]&gt; 500,"HEAVY","LIGHT")</f>
        <v>LIGHT</v>
      </c>
      <c r="K42" s="1">
        <f>SUMIFS(Shipment_Details[SH_WEIGHT],Shipment_Details[SH_DOMAIN],Shipment_Details[[#This Row],[SH_DOMAIN]],Shipment_Details[SER_TYPE],Shipment_Details[[#This Row],[SER_TYPE]])</f>
        <v>29852</v>
      </c>
      <c r="L42" s="1">
        <f>SUMIFS(Shipment_Details[SH_CHARGES],Shipment_Details[SH_DOMAIN],Shipment_Details[[#This Row],[SH_DOMAIN]],Shipment_Details[SER_TYPE],Shipment_Details[[#This Row],[SER_TYPE]])</f>
        <v>52680</v>
      </c>
      <c r="M42" s="1">
        <f>Shipment_Details[[#This Row],[Sum_OF_weights_sertype_shdomain]]/Shipment_Details[[#This Row],[Sum_OF_Charges_sertype_shdomain2]]</f>
        <v>0.56666666666666665</v>
      </c>
    </row>
    <row r="43" spans="1:13" x14ac:dyDescent="0.25">
      <c r="A43" s="1">
        <v>199</v>
      </c>
      <c r="B43" s="1">
        <v>2620</v>
      </c>
      <c r="C43" s="1" t="s">
        <v>252</v>
      </c>
      <c r="D43" s="1" t="s">
        <v>238</v>
      </c>
      <c r="E43" s="1" t="s">
        <v>239</v>
      </c>
      <c r="F43" s="1">
        <v>829</v>
      </c>
      <c r="G43" s="1">
        <v>1145</v>
      </c>
      <c r="H43" s="1" t="s">
        <v>1278</v>
      </c>
      <c r="I43" s="1" t="s">
        <v>1279</v>
      </c>
      <c r="J43" s="1" t="str">
        <f>IF(Shipment_Details[[#This Row],[SH_WEIGHT]]&gt; 500,"HEAVY","LIGHT")</f>
        <v>HEAVY</v>
      </c>
      <c r="K43" s="1">
        <f>SUMIFS(Shipment_Details[SH_WEIGHT],Shipment_Details[SH_DOMAIN],Shipment_Details[[#This Row],[SH_DOMAIN]],Shipment_Details[SER_TYPE],Shipment_Details[[#This Row],[SER_TYPE]])</f>
        <v>30113</v>
      </c>
      <c r="L43" s="1">
        <f>SUMIFS(Shipment_Details[SH_CHARGES],Shipment_Details[SH_DOMAIN],Shipment_Details[[#This Row],[SH_DOMAIN]],Shipment_Details[SER_TYPE],Shipment_Details[[#This Row],[SER_TYPE]])</f>
        <v>52693</v>
      </c>
      <c r="M43" s="1">
        <f>Shipment_Details[[#This Row],[Sum_OF_weights_sertype_shdomain]]/Shipment_Details[[#This Row],[Sum_OF_Charges_sertype_shdomain2]]</f>
        <v>0.57148008274343842</v>
      </c>
    </row>
    <row r="44" spans="1:13" x14ac:dyDescent="0.25">
      <c r="A44" s="1">
        <v>228</v>
      </c>
      <c r="B44" s="1">
        <v>1164</v>
      </c>
      <c r="C44" s="1" t="s">
        <v>252</v>
      </c>
      <c r="D44" s="1" t="s">
        <v>238</v>
      </c>
      <c r="E44" s="1" t="s">
        <v>239</v>
      </c>
      <c r="F44" s="1">
        <v>269</v>
      </c>
      <c r="G44" s="1">
        <v>902</v>
      </c>
      <c r="H44" s="1" t="s">
        <v>23</v>
      </c>
      <c r="I44" s="1" t="s">
        <v>1280</v>
      </c>
      <c r="J44" s="1" t="str">
        <f>IF(Shipment_Details[[#This Row],[SH_WEIGHT]]&gt; 500,"HEAVY","LIGHT")</f>
        <v>LIGHT</v>
      </c>
      <c r="K44" s="1">
        <f>SUMIFS(Shipment_Details[SH_WEIGHT],Shipment_Details[SH_DOMAIN],Shipment_Details[[#This Row],[SH_DOMAIN]],Shipment_Details[SER_TYPE],Shipment_Details[[#This Row],[SER_TYPE]])</f>
        <v>30113</v>
      </c>
      <c r="L44" s="1">
        <f>SUMIFS(Shipment_Details[SH_CHARGES],Shipment_Details[SH_DOMAIN],Shipment_Details[[#This Row],[SH_DOMAIN]],Shipment_Details[SER_TYPE],Shipment_Details[[#This Row],[SER_TYPE]])</f>
        <v>52693</v>
      </c>
      <c r="M44" s="1">
        <f>Shipment_Details[[#This Row],[Sum_OF_weights_sertype_shdomain]]/Shipment_Details[[#This Row],[Sum_OF_Charges_sertype_shdomain2]]</f>
        <v>0.57148008274343842</v>
      </c>
    </row>
    <row r="45" spans="1:13" x14ac:dyDescent="0.25">
      <c r="A45" s="1">
        <v>908</v>
      </c>
      <c r="B45" s="1">
        <v>4711</v>
      </c>
      <c r="C45" s="1" t="s">
        <v>264</v>
      </c>
      <c r="D45" s="1" t="s">
        <v>242</v>
      </c>
      <c r="E45" s="1" t="s">
        <v>239</v>
      </c>
      <c r="F45" s="1">
        <v>660</v>
      </c>
      <c r="G45" s="1">
        <v>1470</v>
      </c>
      <c r="H45" s="1" t="s">
        <v>1281</v>
      </c>
      <c r="I45" s="1" t="s">
        <v>1282</v>
      </c>
      <c r="J45" s="1" t="str">
        <f>IF(Shipment_Details[[#This Row],[SH_WEIGHT]]&gt; 500,"HEAVY","LIGHT")</f>
        <v>HEAVY</v>
      </c>
      <c r="K45" s="1">
        <f>SUMIFS(Shipment_Details[SH_WEIGHT],Shipment_Details[SH_DOMAIN],Shipment_Details[[#This Row],[SH_DOMAIN]],Shipment_Details[SER_TYPE],Shipment_Details[[#This Row],[SER_TYPE]])</f>
        <v>16206</v>
      </c>
      <c r="L45" s="1">
        <f>SUMIFS(Shipment_Details[SH_CHARGES],Shipment_Details[SH_DOMAIN],Shipment_Details[[#This Row],[SH_DOMAIN]],Shipment_Details[SER_TYPE],Shipment_Details[[#This Row],[SER_TYPE]])</f>
        <v>32877</v>
      </c>
      <c r="M45" s="1">
        <f>Shipment_Details[[#This Row],[Sum_OF_weights_sertype_shdomain]]/Shipment_Details[[#This Row],[Sum_OF_Charges_sertype_shdomain2]]</f>
        <v>0.49292818687836482</v>
      </c>
    </row>
    <row r="46" spans="1:13" x14ac:dyDescent="0.25">
      <c r="A46" s="1">
        <v>594</v>
      </c>
      <c r="B46" s="1">
        <v>4053</v>
      </c>
      <c r="C46" s="1" t="s">
        <v>249</v>
      </c>
      <c r="D46" s="1" t="s">
        <v>238</v>
      </c>
      <c r="E46" s="1" t="s">
        <v>239</v>
      </c>
      <c r="F46" s="1">
        <v>484</v>
      </c>
      <c r="G46" s="1">
        <v>568</v>
      </c>
      <c r="H46" s="1" t="s">
        <v>159</v>
      </c>
      <c r="I46" s="1" t="s">
        <v>1283</v>
      </c>
      <c r="J46" s="1" t="str">
        <f>IF(Shipment_Details[[#This Row],[SH_WEIGHT]]&gt; 500,"HEAVY","LIGHT")</f>
        <v>LIGHT</v>
      </c>
      <c r="K46" s="1">
        <f>SUMIFS(Shipment_Details[SH_WEIGHT],Shipment_Details[SH_DOMAIN],Shipment_Details[[#This Row],[SH_DOMAIN]],Shipment_Details[SER_TYPE],Shipment_Details[[#This Row],[SER_TYPE]])</f>
        <v>30113</v>
      </c>
      <c r="L46" s="1">
        <f>SUMIFS(Shipment_Details[SH_CHARGES],Shipment_Details[SH_DOMAIN],Shipment_Details[[#This Row],[SH_DOMAIN]],Shipment_Details[SER_TYPE],Shipment_Details[[#This Row],[SER_TYPE]])</f>
        <v>52693</v>
      </c>
      <c r="M46" s="1">
        <f>Shipment_Details[[#This Row],[Sum_OF_weights_sertype_shdomain]]/Shipment_Details[[#This Row],[Sum_OF_Charges_sertype_shdomain2]]</f>
        <v>0.57148008274343842</v>
      </c>
    </row>
    <row r="47" spans="1:13" x14ac:dyDescent="0.25">
      <c r="A47" s="1">
        <v>542</v>
      </c>
      <c r="B47" s="1">
        <v>4272</v>
      </c>
      <c r="C47" s="1" t="s">
        <v>255</v>
      </c>
      <c r="D47" s="1" t="s">
        <v>242</v>
      </c>
      <c r="E47" s="1" t="s">
        <v>239</v>
      </c>
      <c r="F47" s="1">
        <v>100</v>
      </c>
      <c r="G47" s="1">
        <v>487</v>
      </c>
      <c r="H47" s="1" t="s">
        <v>734</v>
      </c>
      <c r="I47" s="1" t="s">
        <v>1284</v>
      </c>
      <c r="J47" s="1" t="str">
        <f>IF(Shipment_Details[[#This Row],[SH_WEIGHT]]&gt; 500,"HEAVY","LIGHT")</f>
        <v>LIGHT</v>
      </c>
      <c r="K47" s="1">
        <f>SUMIFS(Shipment_Details[SH_WEIGHT],Shipment_Details[SH_DOMAIN],Shipment_Details[[#This Row],[SH_DOMAIN]],Shipment_Details[SER_TYPE],Shipment_Details[[#This Row],[SER_TYPE]])</f>
        <v>16206</v>
      </c>
      <c r="L47" s="1">
        <f>SUMIFS(Shipment_Details[SH_CHARGES],Shipment_Details[SH_DOMAIN],Shipment_Details[[#This Row],[SH_DOMAIN]],Shipment_Details[SER_TYPE],Shipment_Details[[#This Row],[SER_TYPE]])</f>
        <v>32877</v>
      </c>
      <c r="M47" s="1">
        <f>Shipment_Details[[#This Row],[Sum_OF_weights_sertype_shdomain]]/Shipment_Details[[#This Row],[Sum_OF_Charges_sertype_shdomain2]]</f>
        <v>0.49292818687836482</v>
      </c>
    </row>
    <row r="48" spans="1:13" x14ac:dyDescent="0.25">
      <c r="A48" s="1">
        <v>586</v>
      </c>
      <c r="B48" s="1">
        <v>7005</v>
      </c>
      <c r="C48" s="1" t="s">
        <v>280</v>
      </c>
      <c r="D48" s="1" t="s">
        <v>238</v>
      </c>
      <c r="E48" s="1" t="s">
        <v>243</v>
      </c>
      <c r="F48" s="1">
        <v>711</v>
      </c>
      <c r="G48" s="1">
        <v>1197</v>
      </c>
      <c r="H48" s="1" t="s">
        <v>1285</v>
      </c>
      <c r="I48" s="1" t="s">
        <v>1286</v>
      </c>
      <c r="J48" s="1" t="str">
        <f>IF(Shipment_Details[[#This Row],[SH_WEIGHT]]&gt; 500,"HEAVY","LIGHT")</f>
        <v>HEAVY</v>
      </c>
      <c r="K48" s="1">
        <f>SUMIFS(Shipment_Details[SH_WEIGHT],Shipment_Details[SH_DOMAIN],Shipment_Details[[#This Row],[SH_DOMAIN]],Shipment_Details[SER_TYPE],Shipment_Details[[#This Row],[SER_TYPE]])</f>
        <v>28232</v>
      </c>
      <c r="L48" s="1">
        <f>SUMIFS(Shipment_Details[SH_CHARGES],Shipment_Details[SH_DOMAIN],Shipment_Details[[#This Row],[SH_DOMAIN]],Shipment_Details[SER_TYPE],Shipment_Details[[#This Row],[SER_TYPE]])</f>
        <v>49344</v>
      </c>
      <c r="M48" s="1">
        <f>Shipment_Details[[#This Row],[Sum_OF_weights_sertype_shdomain]]/Shipment_Details[[#This Row],[Sum_OF_Charges_sertype_shdomain2]]</f>
        <v>0.57214656290531773</v>
      </c>
    </row>
    <row r="49" spans="1:13" x14ac:dyDescent="0.25">
      <c r="A49" s="1">
        <v>636</v>
      </c>
      <c r="B49" s="1">
        <v>2308</v>
      </c>
      <c r="C49" s="1" t="s">
        <v>249</v>
      </c>
      <c r="D49" s="1" t="s">
        <v>242</v>
      </c>
      <c r="E49" s="1" t="s">
        <v>239</v>
      </c>
      <c r="F49" s="1">
        <v>325</v>
      </c>
      <c r="G49" s="1">
        <v>994</v>
      </c>
      <c r="H49" s="1" t="s">
        <v>1287</v>
      </c>
      <c r="I49" s="1" t="s">
        <v>1288</v>
      </c>
      <c r="J49" s="1" t="str">
        <f>IF(Shipment_Details[[#This Row],[SH_WEIGHT]]&gt; 500,"HEAVY","LIGHT")</f>
        <v>LIGHT</v>
      </c>
      <c r="K49" s="1">
        <f>SUMIFS(Shipment_Details[SH_WEIGHT],Shipment_Details[SH_DOMAIN],Shipment_Details[[#This Row],[SH_DOMAIN]],Shipment_Details[SER_TYPE],Shipment_Details[[#This Row],[SER_TYPE]])</f>
        <v>16206</v>
      </c>
      <c r="L49" s="1">
        <f>SUMIFS(Shipment_Details[SH_CHARGES],Shipment_Details[SH_DOMAIN],Shipment_Details[[#This Row],[SH_DOMAIN]],Shipment_Details[SER_TYPE],Shipment_Details[[#This Row],[SER_TYPE]])</f>
        <v>32877</v>
      </c>
      <c r="M49" s="1">
        <f>Shipment_Details[[#This Row],[Sum_OF_weights_sertype_shdomain]]/Shipment_Details[[#This Row],[Sum_OF_Charges_sertype_shdomain2]]</f>
        <v>0.49292818687836482</v>
      </c>
    </row>
    <row r="50" spans="1:13" x14ac:dyDescent="0.25">
      <c r="A50" s="1">
        <v>581</v>
      </c>
      <c r="B50" s="1">
        <v>5150</v>
      </c>
      <c r="C50" s="1" t="s">
        <v>267</v>
      </c>
      <c r="D50" s="1" t="s">
        <v>238</v>
      </c>
      <c r="E50" s="1" t="s">
        <v>239</v>
      </c>
      <c r="F50" s="1">
        <v>209</v>
      </c>
      <c r="G50" s="1">
        <v>933</v>
      </c>
      <c r="H50" s="1" t="s">
        <v>1289</v>
      </c>
      <c r="I50" s="1" t="s">
        <v>1290</v>
      </c>
      <c r="J50" s="1" t="str">
        <f>IF(Shipment_Details[[#This Row],[SH_WEIGHT]]&gt; 500,"HEAVY","LIGHT")</f>
        <v>LIGHT</v>
      </c>
      <c r="K50" s="1">
        <f>SUMIFS(Shipment_Details[SH_WEIGHT],Shipment_Details[SH_DOMAIN],Shipment_Details[[#This Row],[SH_DOMAIN]],Shipment_Details[SER_TYPE],Shipment_Details[[#This Row],[SER_TYPE]])</f>
        <v>30113</v>
      </c>
      <c r="L50" s="1">
        <f>SUMIFS(Shipment_Details[SH_CHARGES],Shipment_Details[SH_DOMAIN],Shipment_Details[[#This Row],[SH_DOMAIN]],Shipment_Details[SER_TYPE],Shipment_Details[[#This Row],[SER_TYPE]])</f>
        <v>52693</v>
      </c>
      <c r="M50" s="1">
        <f>Shipment_Details[[#This Row],[Sum_OF_weights_sertype_shdomain]]/Shipment_Details[[#This Row],[Sum_OF_Charges_sertype_shdomain2]]</f>
        <v>0.57148008274343842</v>
      </c>
    </row>
    <row r="51" spans="1:13" x14ac:dyDescent="0.25">
      <c r="A51" s="1">
        <v>336</v>
      </c>
      <c r="B51" s="1">
        <v>693</v>
      </c>
      <c r="C51" s="1" t="s">
        <v>280</v>
      </c>
      <c r="D51" s="1" t="s">
        <v>242</v>
      </c>
      <c r="E51" s="1" t="s">
        <v>243</v>
      </c>
      <c r="F51" s="1">
        <v>996</v>
      </c>
      <c r="G51" s="1">
        <v>1168</v>
      </c>
      <c r="H51" s="1" t="s">
        <v>23</v>
      </c>
      <c r="I51" s="1" t="s">
        <v>1291</v>
      </c>
      <c r="J51" s="1" t="str">
        <f>IF(Shipment_Details[[#This Row],[SH_WEIGHT]]&gt; 500,"HEAVY","LIGHT")</f>
        <v>HEAVY</v>
      </c>
      <c r="K51" s="1">
        <f>SUMIFS(Shipment_Details[SH_WEIGHT],Shipment_Details[SH_DOMAIN],Shipment_Details[[#This Row],[SH_DOMAIN]],Shipment_Details[SER_TYPE],Shipment_Details[[#This Row],[SER_TYPE]])</f>
        <v>29852</v>
      </c>
      <c r="L51" s="1">
        <f>SUMIFS(Shipment_Details[SH_CHARGES],Shipment_Details[SH_DOMAIN],Shipment_Details[[#This Row],[SH_DOMAIN]],Shipment_Details[SER_TYPE],Shipment_Details[[#This Row],[SER_TYPE]])</f>
        <v>52680</v>
      </c>
      <c r="M51" s="1">
        <f>Shipment_Details[[#This Row],[Sum_OF_weights_sertype_shdomain]]/Shipment_Details[[#This Row],[Sum_OF_Charges_sertype_shdomain2]]</f>
        <v>0.56666666666666665</v>
      </c>
    </row>
    <row r="52" spans="1:13" x14ac:dyDescent="0.25">
      <c r="A52" s="1">
        <v>504</v>
      </c>
      <c r="B52" s="1">
        <v>9598</v>
      </c>
      <c r="C52" s="1" t="s">
        <v>246</v>
      </c>
      <c r="D52" s="1" t="s">
        <v>242</v>
      </c>
      <c r="E52" s="1" t="s">
        <v>239</v>
      </c>
      <c r="F52" s="1">
        <v>420</v>
      </c>
      <c r="G52" s="1">
        <v>561</v>
      </c>
      <c r="H52" s="1" t="s">
        <v>1292</v>
      </c>
      <c r="I52" s="1" t="s">
        <v>1293</v>
      </c>
      <c r="J52" s="1" t="str">
        <f>IF(Shipment_Details[[#This Row],[SH_WEIGHT]]&gt; 500,"HEAVY","LIGHT")</f>
        <v>LIGHT</v>
      </c>
      <c r="K52" s="1">
        <f>SUMIFS(Shipment_Details[SH_WEIGHT],Shipment_Details[SH_DOMAIN],Shipment_Details[[#This Row],[SH_DOMAIN]],Shipment_Details[SER_TYPE],Shipment_Details[[#This Row],[SER_TYPE]])</f>
        <v>16206</v>
      </c>
      <c r="L52" s="1">
        <f>SUMIFS(Shipment_Details[SH_CHARGES],Shipment_Details[SH_DOMAIN],Shipment_Details[[#This Row],[SH_DOMAIN]],Shipment_Details[SER_TYPE],Shipment_Details[[#This Row],[SER_TYPE]])</f>
        <v>32877</v>
      </c>
      <c r="M52" s="1">
        <f>Shipment_Details[[#This Row],[Sum_OF_weights_sertype_shdomain]]/Shipment_Details[[#This Row],[Sum_OF_Charges_sertype_shdomain2]]</f>
        <v>0.49292818687836482</v>
      </c>
    </row>
    <row r="53" spans="1:13" x14ac:dyDescent="0.25">
      <c r="A53" s="1">
        <v>346</v>
      </c>
      <c r="B53" s="1">
        <v>8103</v>
      </c>
      <c r="C53" s="1" t="s">
        <v>261</v>
      </c>
      <c r="D53" s="1" t="s">
        <v>242</v>
      </c>
      <c r="E53" s="1" t="s">
        <v>243</v>
      </c>
      <c r="F53" s="1">
        <v>182</v>
      </c>
      <c r="G53" s="1">
        <v>850</v>
      </c>
      <c r="H53" s="1" t="s">
        <v>1294</v>
      </c>
      <c r="I53" s="1" t="s">
        <v>1295</v>
      </c>
      <c r="J53" s="1" t="str">
        <f>IF(Shipment_Details[[#This Row],[SH_WEIGHT]]&gt; 500,"HEAVY","LIGHT")</f>
        <v>LIGHT</v>
      </c>
      <c r="K53" s="1">
        <f>SUMIFS(Shipment_Details[SH_WEIGHT],Shipment_Details[SH_DOMAIN],Shipment_Details[[#This Row],[SH_DOMAIN]],Shipment_Details[SER_TYPE],Shipment_Details[[#This Row],[SER_TYPE]])</f>
        <v>29852</v>
      </c>
      <c r="L53" s="1">
        <f>SUMIFS(Shipment_Details[SH_CHARGES],Shipment_Details[SH_DOMAIN],Shipment_Details[[#This Row],[SH_DOMAIN]],Shipment_Details[SER_TYPE],Shipment_Details[[#This Row],[SER_TYPE]])</f>
        <v>52680</v>
      </c>
      <c r="M53" s="1">
        <f>Shipment_Details[[#This Row],[Sum_OF_weights_sertype_shdomain]]/Shipment_Details[[#This Row],[Sum_OF_Charges_sertype_shdomain2]]</f>
        <v>0.56666666666666665</v>
      </c>
    </row>
    <row r="54" spans="1:13" x14ac:dyDescent="0.25">
      <c r="A54" s="1">
        <v>135</v>
      </c>
      <c r="B54" s="1">
        <v>8894</v>
      </c>
      <c r="C54" s="1" t="s">
        <v>280</v>
      </c>
      <c r="D54" s="1" t="s">
        <v>238</v>
      </c>
      <c r="E54" s="1" t="s">
        <v>243</v>
      </c>
      <c r="F54" s="1">
        <v>901</v>
      </c>
      <c r="G54" s="1">
        <v>1393</v>
      </c>
      <c r="H54" s="1" t="s">
        <v>1296</v>
      </c>
      <c r="I54" s="1" t="s">
        <v>1297</v>
      </c>
      <c r="J54" s="1" t="str">
        <f>IF(Shipment_Details[[#This Row],[SH_WEIGHT]]&gt; 500,"HEAVY","LIGHT")</f>
        <v>HEAVY</v>
      </c>
      <c r="K54" s="1">
        <f>SUMIFS(Shipment_Details[SH_WEIGHT],Shipment_Details[SH_DOMAIN],Shipment_Details[[#This Row],[SH_DOMAIN]],Shipment_Details[SER_TYPE],Shipment_Details[[#This Row],[SER_TYPE]])</f>
        <v>28232</v>
      </c>
      <c r="L54" s="1">
        <f>SUMIFS(Shipment_Details[SH_CHARGES],Shipment_Details[SH_DOMAIN],Shipment_Details[[#This Row],[SH_DOMAIN]],Shipment_Details[SER_TYPE],Shipment_Details[[#This Row],[SER_TYPE]])</f>
        <v>49344</v>
      </c>
      <c r="M54" s="1">
        <f>Shipment_Details[[#This Row],[Sum_OF_weights_sertype_shdomain]]/Shipment_Details[[#This Row],[Sum_OF_Charges_sertype_shdomain2]]</f>
        <v>0.57214656290531773</v>
      </c>
    </row>
    <row r="55" spans="1:13" x14ac:dyDescent="0.25">
      <c r="A55" s="1">
        <v>822</v>
      </c>
      <c r="B55" s="1">
        <v>114</v>
      </c>
      <c r="C55" s="1" t="s">
        <v>280</v>
      </c>
      <c r="D55" s="1" t="s">
        <v>242</v>
      </c>
      <c r="E55" s="1" t="s">
        <v>239</v>
      </c>
      <c r="F55" s="1">
        <v>88</v>
      </c>
      <c r="G55" s="1">
        <v>426</v>
      </c>
      <c r="H55" s="1" t="s">
        <v>1298</v>
      </c>
      <c r="I55" s="1" t="s">
        <v>1299</v>
      </c>
      <c r="J55" s="1" t="str">
        <f>IF(Shipment_Details[[#This Row],[SH_WEIGHT]]&gt; 500,"HEAVY","LIGHT")</f>
        <v>LIGHT</v>
      </c>
      <c r="K55" s="1">
        <f>SUMIFS(Shipment_Details[SH_WEIGHT],Shipment_Details[SH_DOMAIN],Shipment_Details[[#This Row],[SH_DOMAIN]],Shipment_Details[SER_TYPE],Shipment_Details[[#This Row],[SER_TYPE]])</f>
        <v>16206</v>
      </c>
      <c r="L55" s="1">
        <f>SUMIFS(Shipment_Details[SH_CHARGES],Shipment_Details[SH_DOMAIN],Shipment_Details[[#This Row],[SH_DOMAIN]],Shipment_Details[SER_TYPE],Shipment_Details[[#This Row],[SER_TYPE]])</f>
        <v>32877</v>
      </c>
      <c r="M55" s="1">
        <f>Shipment_Details[[#This Row],[Sum_OF_weights_sertype_shdomain]]/Shipment_Details[[#This Row],[Sum_OF_Charges_sertype_shdomain2]]</f>
        <v>0.49292818687836482</v>
      </c>
    </row>
    <row r="56" spans="1:13" x14ac:dyDescent="0.25">
      <c r="A56" s="1">
        <v>95</v>
      </c>
      <c r="B56" s="1">
        <v>6546</v>
      </c>
      <c r="C56" s="1" t="s">
        <v>252</v>
      </c>
      <c r="D56" s="1" t="s">
        <v>238</v>
      </c>
      <c r="E56" s="1" t="s">
        <v>239</v>
      </c>
      <c r="F56" s="1">
        <v>660</v>
      </c>
      <c r="G56" s="1">
        <v>1208</v>
      </c>
      <c r="H56" s="1" t="s">
        <v>1300</v>
      </c>
      <c r="I56" s="1" t="s">
        <v>1301</v>
      </c>
      <c r="J56" s="1" t="str">
        <f>IF(Shipment_Details[[#This Row],[SH_WEIGHT]]&gt; 500,"HEAVY","LIGHT")</f>
        <v>HEAVY</v>
      </c>
      <c r="K56" s="1">
        <f>SUMIFS(Shipment_Details[SH_WEIGHT],Shipment_Details[SH_DOMAIN],Shipment_Details[[#This Row],[SH_DOMAIN]],Shipment_Details[SER_TYPE],Shipment_Details[[#This Row],[SER_TYPE]])</f>
        <v>30113</v>
      </c>
      <c r="L56" s="1">
        <f>SUMIFS(Shipment_Details[SH_CHARGES],Shipment_Details[SH_DOMAIN],Shipment_Details[[#This Row],[SH_DOMAIN]],Shipment_Details[SER_TYPE],Shipment_Details[[#This Row],[SER_TYPE]])</f>
        <v>52693</v>
      </c>
      <c r="M56" s="1">
        <f>Shipment_Details[[#This Row],[Sum_OF_weights_sertype_shdomain]]/Shipment_Details[[#This Row],[Sum_OF_Charges_sertype_shdomain2]]</f>
        <v>0.57148008274343842</v>
      </c>
    </row>
    <row r="57" spans="1:13" x14ac:dyDescent="0.25">
      <c r="A57" s="1">
        <v>597</v>
      </c>
      <c r="B57" s="1">
        <v>3571</v>
      </c>
      <c r="C57" s="1" t="s">
        <v>246</v>
      </c>
      <c r="D57" s="1" t="s">
        <v>238</v>
      </c>
      <c r="E57" s="1" t="s">
        <v>239</v>
      </c>
      <c r="F57" s="1">
        <v>267</v>
      </c>
      <c r="G57" s="1">
        <v>925</v>
      </c>
      <c r="H57" s="1" t="s">
        <v>1302</v>
      </c>
      <c r="I57" s="1" t="s">
        <v>1303</v>
      </c>
      <c r="J57" s="1" t="str">
        <f>IF(Shipment_Details[[#This Row],[SH_WEIGHT]]&gt; 500,"HEAVY","LIGHT")</f>
        <v>LIGHT</v>
      </c>
      <c r="K57" s="1">
        <f>SUMIFS(Shipment_Details[SH_WEIGHT],Shipment_Details[SH_DOMAIN],Shipment_Details[[#This Row],[SH_DOMAIN]],Shipment_Details[SER_TYPE],Shipment_Details[[#This Row],[SER_TYPE]])</f>
        <v>30113</v>
      </c>
      <c r="L57" s="1">
        <f>SUMIFS(Shipment_Details[SH_CHARGES],Shipment_Details[SH_DOMAIN],Shipment_Details[[#This Row],[SH_DOMAIN]],Shipment_Details[SER_TYPE],Shipment_Details[[#This Row],[SER_TYPE]])</f>
        <v>52693</v>
      </c>
      <c r="M57" s="1">
        <f>Shipment_Details[[#This Row],[Sum_OF_weights_sertype_shdomain]]/Shipment_Details[[#This Row],[Sum_OF_Charges_sertype_shdomain2]]</f>
        <v>0.57148008274343842</v>
      </c>
    </row>
    <row r="58" spans="1:13" x14ac:dyDescent="0.25">
      <c r="A58" s="1">
        <v>340</v>
      </c>
      <c r="B58" s="1">
        <v>7316</v>
      </c>
      <c r="C58" s="1" t="s">
        <v>258</v>
      </c>
      <c r="D58" s="1" t="s">
        <v>242</v>
      </c>
      <c r="E58" s="1" t="s">
        <v>243</v>
      </c>
      <c r="F58" s="1">
        <v>905</v>
      </c>
      <c r="G58" s="1">
        <v>1392</v>
      </c>
      <c r="H58" s="1" t="s">
        <v>1304</v>
      </c>
      <c r="I58" s="1" t="s">
        <v>1305</v>
      </c>
      <c r="J58" s="1" t="str">
        <f>IF(Shipment_Details[[#This Row],[SH_WEIGHT]]&gt; 500,"HEAVY","LIGHT")</f>
        <v>HEAVY</v>
      </c>
      <c r="K58" s="1">
        <f>SUMIFS(Shipment_Details[SH_WEIGHT],Shipment_Details[SH_DOMAIN],Shipment_Details[[#This Row],[SH_DOMAIN]],Shipment_Details[SER_TYPE],Shipment_Details[[#This Row],[SER_TYPE]])</f>
        <v>29852</v>
      </c>
      <c r="L58" s="1">
        <f>SUMIFS(Shipment_Details[SH_CHARGES],Shipment_Details[SH_DOMAIN],Shipment_Details[[#This Row],[SH_DOMAIN]],Shipment_Details[SER_TYPE],Shipment_Details[[#This Row],[SER_TYPE]])</f>
        <v>52680</v>
      </c>
      <c r="M58" s="1">
        <f>Shipment_Details[[#This Row],[Sum_OF_weights_sertype_shdomain]]/Shipment_Details[[#This Row],[Sum_OF_Charges_sertype_shdomain2]]</f>
        <v>0.56666666666666665</v>
      </c>
    </row>
    <row r="59" spans="1:13" x14ac:dyDescent="0.25">
      <c r="A59" s="1">
        <v>905</v>
      </c>
      <c r="B59" s="1">
        <v>2478</v>
      </c>
      <c r="C59" s="1" t="s">
        <v>246</v>
      </c>
      <c r="D59" s="1" t="s">
        <v>238</v>
      </c>
      <c r="E59" s="1" t="s">
        <v>243</v>
      </c>
      <c r="F59" s="1">
        <v>799</v>
      </c>
      <c r="G59" s="1">
        <v>1425</v>
      </c>
      <c r="H59" s="1" t="s">
        <v>1306</v>
      </c>
      <c r="I59" s="1" t="s">
        <v>1307</v>
      </c>
      <c r="J59" s="1" t="str">
        <f>IF(Shipment_Details[[#This Row],[SH_WEIGHT]]&gt; 500,"HEAVY","LIGHT")</f>
        <v>HEAVY</v>
      </c>
      <c r="K59" s="1">
        <f>SUMIFS(Shipment_Details[SH_WEIGHT],Shipment_Details[SH_DOMAIN],Shipment_Details[[#This Row],[SH_DOMAIN]],Shipment_Details[SER_TYPE],Shipment_Details[[#This Row],[SER_TYPE]])</f>
        <v>28232</v>
      </c>
      <c r="L59" s="1">
        <f>SUMIFS(Shipment_Details[SH_CHARGES],Shipment_Details[SH_DOMAIN],Shipment_Details[[#This Row],[SH_DOMAIN]],Shipment_Details[SER_TYPE],Shipment_Details[[#This Row],[SER_TYPE]])</f>
        <v>49344</v>
      </c>
      <c r="M59" s="1">
        <f>Shipment_Details[[#This Row],[Sum_OF_weights_sertype_shdomain]]/Shipment_Details[[#This Row],[Sum_OF_Charges_sertype_shdomain2]]</f>
        <v>0.57214656290531773</v>
      </c>
    </row>
    <row r="60" spans="1:13" x14ac:dyDescent="0.25">
      <c r="A60" s="1">
        <v>250</v>
      </c>
      <c r="B60" s="1">
        <v>1215</v>
      </c>
      <c r="C60" s="1" t="s">
        <v>280</v>
      </c>
      <c r="D60" s="1" t="s">
        <v>242</v>
      </c>
      <c r="E60" s="1" t="s">
        <v>243</v>
      </c>
      <c r="F60" s="1">
        <v>773</v>
      </c>
      <c r="G60" s="1">
        <v>1225</v>
      </c>
      <c r="H60" s="1" t="s">
        <v>1020</v>
      </c>
      <c r="I60" s="1" t="s">
        <v>855</v>
      </c>
      <c r="J60" s="1" t="str">
        <f>IF(Shipment_Details[[#This Row],[SH_WEIGHT]]&gt; 500,"HEAVY","LIGHT")</f>
        <v>HEAVY</v>
      </c>
      <c r="K60" s="1">
        <f>SUMIFS(Shipment_Details[SH_WEIGHT],Shipment_Details[SH_DOMAIN],Shipment_Details[[#This Row],[SH_DOMAIN]],Shipment_Details[SER_TYPE],Shipment_Details[[#This Row],[SER_TYPE]])</f>
        <v>29852</v>
      </c>
      <c r="L60" s="1">
        <f>SUMIFS(Shipment_Details[SH_CHARGES],Shipment_Details[SH_DOMAIN],Shipment_Details[[#This Row],[SH_DOMAIN]],Shipment_Details[SER_TYPE],Shipment_Details[[#This Row],[SER_TYPE]])</f>
        <v>52680</v>
      </c>
      <c r="M60" s="1">
        <f>Shipment_Details[[#This Row],[Sum_OF_weights_sertype_shdomain]]/Shipment_Details[[#This Row],[Sum_OF_Charges_sertype_shdomain2]]</f>
        <v>0.56666666666666665</v>
      </c>
    </row>
    <row r="61" spans="1:13" x14ac:dyDescent="0.25">
      <c r="A61" s="1">
        <v>400</v>
      </c>
      <c r="B61" s="1">
        <v>5402</v>
      </c>
      <c r="C61" s="1" t="s">
        <v>246</v>
      </c>
      <c r="D61" s="1" t="s">
        <v>238</v>
      </c>
      <c r="E61" s="1" t="s">
        <v>243</v>
      </c>
      <c r="F61" s="1">
        <v>78</v>
      </c>
      <c r="G61" s="1">
        <v>403</v>
      </c>
      <c r="H61" s="1" t="s">
        <v>1308</v>
      </c>
      <c r="I61" s="1" t="s">
        <v>1309</v>
      </c>
      <c r="J61" s="1" t="str">
        <f>IF(Shipment_Details[[#This Row],[SH_WEIGHT]]&gt; 500,"HEAVY","LIGHT")</f>
        <v>LIGHT</v>
      </c>
      <c r="K61" s="1">
        <f>SUMIFS(Shipment_Details[SH_WEIGHT],Shipment_Details[SH_DOMAIN],Shipment_Details[[#This Row],[SH_DOMAIN]],Shipment_Details[SER_TYPE],Shipment_Details[[#This Row],[SER_TYPE]])</f>
        <v>28232</v>
      </c>
      <c r="L61" s="1">
        <f>SUMIFS(Shipment_Details[SH_CHARGES],Shipment_Details[SH_DOMAIN],Shipment_Details[[#This Row],[SH_DOMAIN]],Shipment_Details[SER_TYPE],Shipment_Details[[#This Row],[SER_TYPE]])</f>
        <v>49344</v>
      </c>
      <c r="M61" s="1">
        <f>Shipment_Details[[#This Row],[Sum_OF_weights_sertype_shdomain]]/Shipment_Details[[#This Row],[Sum_OF_Charges_sertype_shdomain2]]</f>
        <v>0.57214656290531773</v>
      </c>
    </row>
    <row r="62" spans="1:13" x14ac:dyDescent="0.25">
      <c r="A62" s="1">
        <v>877</v>
      </c>
      <c r="B62" s="1">
        <v>1647</v>
      </c>
      <c r="C62" s="1" t="s">
        <v>261</v>
      </c>
      <c r="D62" s="1" t="s">
        <v>238</v>
      </c>
      <c r="E62" s="1" t="s">
        <v>243</v>
      </c>
      <c r="F62" s="1">
        <v>791</v>
      </c>
      <c r="G62" s="1">
        <v>1169</v>
      </c>
      <c r="H62" s="1" t="s">
        <v>1310</v>
      </c>
      <c r="I62" s="1" t="s">
        <v>1311</v>
      </c>
      <c r="J62" s="1" t="str">
        <f>IF(Shipment_Details[[#This Row],[SH_WEIGHT]]&gt; 500,"HEAVY","LIGHT")</f>
        <v>HEAVY</v>
      </c>
      <c r="K62" s="1">
        <f>SUMIFS(Shipment_Details[SH_WEIGHT],Shipment_Details[SH_DOMAIN],Shipment_Details[[#This Row],[SH_DOMAIN]],Shipment_Details[SER_TYPE],Shipment_Details[[#This Row],[SER_TYPE]])</f>
        <v>28232</v>
      </c>
      <c r="L62" s="1">
        <f>SUMIFS(Shipment_Details[SH_CHARGES],Shipment_Details[SH_DOMAIN],Shipment_Details[[#This Row],[SH_DOMAIN]],Shipment_Details[SER_TYPE],Shipment_Details[[#This Row],[SER_TYPE]])</f>
        <v>49344</v>
      </c>
      <c r="M62" s="1">
        <f>Shipment_Details[[#This Row],[Sum_OF_weights_sertype_shdomain]]/Shipment_Details[[#This Row],[Sum_OF_Charges_sertype_shdomain2]]</f>
        <v>0.57214656290531773</v>
      </c>
    </row>
    <row r="63" spans="1:13" x14ac:dyDescent="0.25">
      <c r="A63" s="1">
        <v>97</v>
      </c>
      <c r="B63" s="1">
        <v>9423</v>
      </c>
      <c r="C63" s="1" t="s">
        <v>280</v>
      </c>
      <c r="D63" s="1" t="s">
        <v>238</v>
      </c>
      <c r="E63" s="1" t="s">
        <v>243</v>
      </c>
      <c r="F63" s="1">
        <v>603</v>
      </c>
      <c r="G63" s="1">
        <v>1167</v>
      </c>
      <c r="H63" s="1" t="s">
        <v>1312</v>
      </c>
      <c r="I63" s="1" t="s">
        <v>262</v>
      </c>
      <c r="J63" s="1" t="str">
        <f>IF(Shipment_Details[[#This Row],[SH_WEIGHT]]&gt; 500,"HEAVY","LIGHT")</f>
        <v>HEAVY</v>
      </c>
      <c r="K63" s="1">
        <f>SUMIFS(Shipment_Details[SH_WEIGHT],Shipment_Details[SH_DOMAIN],Shipment_Details[[#This Row],[SH_DOMAIN]],Shipment_Details[SER_TYPE],Shipment_Details[[#This Row],[SER_TYPE]])</f>
        <v>28232</v>
      </c>
      <c r="L63" s="1">
        <f>SUMIFS(Shipment_Details[SH_CHARGES],Shipment_Details[SH_DOMAIN],Shipment_Details[[#This Row],[SH_DOMAIN]],Shipment_Details[SER_TYPE],Shipment_Details[[#This Row],[SER_TYPE]])</f>
        <v>49344</v>
      </c>
      <c r="M63" s="1">
        <f>Shipment_Details[[#This Row],[Sum_OF_weights_sertype_shdomain]]/Shipment_Details[[#This Row],[Sum_OF_Charges_sertype_shdomain2]]</f>
        <v>0.57214656290531773</v>
      </c>
    </row>
    <row r="64" spans="1:13" x14ac:dyDescent="0.25">
      <c r="A64" s="1">
        <v>12</v>
      </c>
      <c r="B64" s="1">
        <v>6404</v>
      </c>
      <c r="C64" s="1" t="s">
        <v>280</v>
      </c>
      <c r="D64" s="1" t="s">
        <v>238</v>
      </c>
      <c r="E64" s="1" t="s">
        <v>239</v>
      </c>
      <c r="F64" s="1">
        <v>360</v>
      </c>
      <c r="G64" s="1">
        <v>565</v>
      </c>
      <c r="H64" s="1" t="s">
        <v>1313</v>
      </c>
      <c r="I64" s="1" t="s">
        <v>1314</v>
      </c>
      <c r="J64" s="1" t="str">
        <f>IF(Shipment_Details[[#This Row],[SH_WEIGHT]]&gt; 500,"HEAVY","LIGHT")</f>
        <v>LIGHT</v>
      </c>
      <c r="K64" s="1">
        <f>SUMIFS(Shipment_Details[SH_WEIGHT],Shipment_Details[SH_DOMAIN],Shipment_Details[[#This Row],[SH_DOMAIN]],Shipment_Details[SER_TYPE],Shipment_Details[[#This Row],[SER_TYPE]])</f>
        <v>30113</v>
      </c>
      <c r="L64" s="1">
        <f>SUMIFS(Shipment_Details[SH_CHARGES],Shipment_Details[SH_DOMAIN],Shipment_Details[[#This Row],[SH_DOMAIN]],Shipment_Details[SER_TYPE],Shipment_Details[[#This Row],[SER_TYPE]])</f>
        <v>52693</v>
      </c>
      <c r="M64" s="1">
        <f>Shipment_Details[[#This Row],[Sum_OF_weights_sertype_shdomain]]/Shipment_Details[[#This Row],[Sum_OF_Charges_sertype_shdomain2]]</f>
        <v>0.57148008274343842</v>
      </c>
    </row>
    <row r="65" spans="1:13" x14ac:dyDescent="0.25">
      <c r="A65" s="1">
        <v>353</v>
      </c>
      <c r="B65" s="1">
        <v>6767</v>
      </c>
      <c r="C65" s="1" t="s">
        <v>258</v>
      </c>
      <c r="D65" s="1" t="s">
        <v>238</v>
      </c>
      <c r="E65" s="1" t="s">
        <v>243</v>
      </c>
      <c r="F65" s="1">
        <v>84</v>
      </c>
      <c r="G65" s="1">
        <v>354</v>
      </c>
      <c r="H65" s="1" t="s">
        <v>1315</v>
      </c>
      <c r="I65" s="1" t="s">
        <v>1316</v>
      </c>
      <c r="J65" s="1" t="str">
        <f>IF(Shipment_Details[[#This Row],[SH_WEIGHT]]&gt; 500,"HEAVY","LIGHT")</f>
        <v>LIGHT</v>
      </c>
      <c r="K65" s="1">
        <f>SUMIFS(Shipment_Details[SH_WEIGHT],Shipment_Details[SH_DOMAIN],Shipment_Details[[#This Row],[SH_DOMAIN]],Shipment_Details[SER_TYPE],Shipment_Details[[#This Row],[SER_TYPE]])</f>
        <v>28232</v>
      </c>
      <c r="L65" s="1">
        <f>SUMIFS(Shipment_Details[SH_CHARGES],Shipment_Details[SH_DOMAIN],Shipment_Details[[#This Row],[SH_DOMAIN]],Shipment_Details[SER_TYPE],Shipment_Details[[#This Row],[SER_TYPE]])</f>
        <v>49344</v>
      </c>
      <c r="M65" s="1">
        <f>Shipment_Details[[#This Row],[Sum_OF_weights_sertype_shdomain]]/Shipment_Details[[#This Row],[Sum_OF_Charges_sertype_shdomain2]]</f>
        <v>0.57214656290531773</v>
      </c>
    </row>
    <row r="66" spans="1:13" x14ac:dyDescent="0.25">
      <c r="A66" s="1">
        <v>856</v>
      </c>
      <c r="B66" s="1">
        <v>1278</v>
      </c>
      <c r="C66" s="1" t="s">
        <v>267</v>
      </c>
      <c r="D66" s="1" t="s">
        <v>238</v>
      </c>
      <c r="E66" s="1" t="s">
        <v>239</v>
      </c>
      <c r="F66" s="1">
        <v>880</v>
      </c>
      <c r="G66" s="1">
        <v>1178</v>
      </c>
      <c r="H66" s="1" t="s">
        <v>1317</v>
      </c>
      <c r="I66" s="1" t="s">
        <v>1318</v>
      </c>
      <c r="J66" s="1" t="str">
        <f>IF(Shipment_Details[[#This Row],[SH_WEIGHT]]&gt; 500,"HEAVY","LIGHT")</f>
        <v>HEAVY</v>
      </c>
      <c r="K66" s="1">
        <f>SUMIFS(Shipment_Details[SH_WEIGHT],Shipment_Details[SH_DOMAIN],Shipment_Details[[#This Row],[SH_DOMAIN]],Shipment_Details[SER_TYPE],Shipment_Details[[#This Row],[SER_TYPE]])</f>
        <v>30113</v>
      </c>
      <c r="L66" s="1">
        <f>SUMIFS(Shipment_Details[SH_CHARGES],Shipment_Details[SH_DOMAIN],Shipment_Details[[#This Row],[SH_DOMAIN]],Shipment_Details[SER_TYPE],Shipment_Details[[#This Row],[SER_TYPE]])</f>
        <v>52693</v>
      </c>
      <c r="M66" s="1">
        <f>Shipment_Details[[#This Row],[Sum_OF_weights_sertype_shdomain]]/Shipment_Details[[#This Row],[Sum_OF_Charges_sertype_shdomain2]]</f>
        <v>0.57148008274343842</v>
      </c>
    </row>
    <row r="67" spans="1:13" x14ac:dyDescent="0.25">
      <c r="A67" s="1">
        <v>1</v>
      </c>
      <c r="B67" s="1">
        <v>1334</v>
      </c>
      <c r="C67" s="1" t="s">
        <v>1245</v>
      </c>
      <c r="D67" s="1" t="s">
        <v>242</v>
      </c>
      <c r="E67" s="1" t="s">
        <v>243</v>
      </c>
      <c r="F67" s="1">
        <v>947</v>
      </c>
      <c r="G67" s="1">
        <v>1385</v>
      </c>
      <c r="H67" s="1" t="s">
        <v>1319</v>
      </c>
      <c r="I67" s="1" t="s">
        <v>1320</v>
      </c>
      <c r="J67" s="1" t="str">
        <f>IF(Shipment_Details[[#This Row],[SH_WEIGHT]]&gt; 500,"HEAVY","LIGHT")</f>
        <v>HEAVY</v>
      </c>
      <c r="K67" s="1">
        <f>SUMIFS(Shipment_Details[SH_WEIGHT],Shipment_Details[SH_DOMAIN],Shipment_Details[[#This Row],[SH_DOMAIN]],Shipment_Details[SER_TYPE],Shipment_Details[[#This Row],[SER_TYPE]])</f>
        <v>29852</v>
      </c>
      <c r="L67" s="1">
        <f>SUMIFS(Shipment_Details[SH_CHARGES],Shipment_Details[SH_DOMAIN],Shipment_Details[[#This Row],[SH_DOMAIN]],Shipment_Details[SER_TYPE],Shipment_Details[[#This Row],[SER_TYPE]])</f>
        <v>52680</v>
      </c>
      <c r="M67" s="1">
        <f>Shipment_Details[[#This Row],[Sum_OF_weights_sertype_shdomain]]/Shipment_Details[[#This Row],[Sum_OF_Charges_sertype_shdomain2]]</f>
        <v>0.56666666666666665</v>
      </c>
    </row>
    <row r="68" spans="1:13" x14ac:dyDescent="0.25">
      <c r="A68" s="1">
        <v>390</v>
      </c>
      <c r="B68" s="1">
        <v>8887</v>
      </c>
      <c r="C68" s="1" t="s">
        <v>267</v>
      </c>
      <c r="D68" s="1" t="s">
        <v>238</v>
      </c>
      <c r="E68" s="1" t="s">
        <v>239</v>
      </c>
      <c r="F68" s="1">
        <v>234</v>
      </c>
      <c r="G68" s="1">
        <v>780</v>
      </c>
      <c r="H68" s="1" t="s">
        <v>1321</v>
      </c>
      <c r="I68" s="1" t="s">
        <v>1322</v>
      </c>
      <c r="J68" s="1" t="str">
        <f>IF(Shipment_Details[[#This Row],[SH_WEIGHT]]&gt; 500,"HEAVY","LIGHT")</f>
        <v>LIGHT</v>
      </c>
      <c r="K68" s="1">
        <f>SUMIFS(Shipment_Details[SH_WEIGHT],Shipment_Details[SH_DOMAIN],Shipment_Details[[#This Row],[SH_DOMAIN]],Shipment_Details[SER_TYPE],Shipment_Details[[#This Row],[SER_TYPE]])</f>
        <v>30113</v>
      </c>
      <c r="L68" s="1">
        <f>SUMIFS(Shipment_Details[SH_CHARGES],Shipment_Details[SH_DOMAIN],Shipment_Details[[#This Row],[SH_DOMAIN]],Shipment_Details[SER_TYPE],Shipment_Details[[#This Row],[SER_TYPE]])</f>
        <v>52693</v>
      </c>
      <c r="M68" s="1">
        <f>Shipment_Details[[#This Row],[Sum_OF_weights_sertype_shdomain]]/Shipment_Details[[#This Row],[Sum_OF_Charges_sertype_shdomain2]]</f>
        <v>0.57148008274343842</v>
      </c>
    </row>
    <row r="69" spans="1:13" x14ac:dyDescent="0.25">
      <c r="A69" s="1">
        <v>446</v>
      </c>
      <c r="B69" s="1">
        <v>9858</v>
      </c>
      <c r="C69" s="1" t="s">
        <v>255</v>
      </c>
      <c r="D69" s="1" t="s">
        <v>238</v>
      </c>
      <c r="E69" s="1" t="s">
        <v>243</v>
      </c>
      <c r="F69" s="1">
        <v>931</v>
      </c>
      <c r="G69" s="1">
        <v>1247</v>
      </c>
      <c r="H69" s="1" t="s">
        <v>185</v>
      </c>
      <c r="I69" s="1" t="s">
        <v>1323</v>
      </c>
      <c r="J69" s="1" t="str">
        <f>IF(Shipment_Details[[#This Row],[SH_WEIGHT]]&gt; 500,"HEAVY","LIGHT")</f>
        <v>HEAVY</v>
      </c>
      <c r="K69" s="1">
        <f>SUMIFS(Shipment_Details[SH_WEIGHT],Shipment_Details[SH_DOMAIN],Shipment_Details[[#This Row],[SH_DOMAIN]],Shipment_Details[SER_TYPE],Shipment_Details[[#This Row],[SER_TYPE]])</f>
        <v>28232</v>
      </c>
      <c r="L69" s="1">
        <f>SUMIFS(Shipment_Details[SH_CHARGES],Shipment_Details[SH_DOMAIN],Shipment_Details[[#This Row],[SH_DOMAIN]],Shipment_Details[SER_TYPE],Shipment_Details[[#This Row],[SER_TYPE]])</f>
        <v>49344</v>
      </c>
      <c r="M69" s="1">
        <f>Shipment_Details[[#This Row],[Sum_OF_weights_sertype_shdomain]]/Shipment_Details[[#This Row],[Sum_OF_Charges_sertype_shdomain2]]</f>
        <v>0.57214656290531773</v>
      </c>
    </row>
    <row r="70" spans="1:13" x14ac:dyDescent="0.25">
      <c r="A70" s="1">
        <v>32</v>
      </c>
      <c r="B70" s="1">
        <v>9636</v>
      </c>
      <c r="C70" s="1" t="s">
        <v>1245</v>
      </c>
      <c r="D70" s="1" t="s">
        <v>238</v>
      </c>
      <c r="E70" s="1" t="s">
        <v>243</v>
      </c>
      <c r="F70" s="1">
        <v>478</v>
      </c>
      <c r="G70" s="1">
        <v>705</v>
      </c>
      <c r="H70" s="1" t="s">
        <v>1324</v>
      </c>
      <c r="I70" s="1" t="s">
        <v>1325</v>
      </c>
      <c r="J70" s="1" t="str">
        <f>IF(Shipment_Details[[#This Row],[SH_WEIGHT]]&gt; 500,"HEAVY","LIGHT")</f>
        <v>LIGHT</v>
      </c>
      <c r="K70" s="1">
        <f>SUMIFS(Shipment_Details[SH_WEIGHT],Shipment_Details[SH_DOMAIN],Shipment_Details[[#This Row],[SH_DOMAIN]],Shipment_Details[SER_TYPE],Shipment_Details[[#This Row],[SER_TYPE]])</f>
        <v>28232</v>
      </c>
      <c r="L70" s="1">
        <f>SUMIFS(Shipment_Details[SH_CHARGES],Shipment_Details[SH_DOMAIN],Shipment_Details[[#This Row],[SH_DOMAIN]],Shipment_Details[SER_TYPE],Shipment_Details[[#This Row],[SER_TYPE]])</f>
        <v>49344</v>
      </c>
      <c r="M70" s="1">
        <f>Shipment_Details[[#This Row],[Sum_OF_weights_sertype_shdomain]]/Shipment_Details[[#This Row],[Sum_OF_Charges_sertype_shdomain2]]</f>
        <v>0.57214656290531773</v>
      </c>
    </row>
    <row r="71" spans="1:13" x14ac:dyDescent="0.25">
      <c r="A71" s="1">
        <v>420</v>
      </c>
      <c r="B71" s="1">
        <v>9943</v>
      </c>
      <c r="C71" s="1" t="s">
        <v>261</v>
      </c>
      <c r="D71" s="1" t="s">
        <v>238</v>
      </c>
      <c r="E71" s="1" t="s">
        <v>243</v>
      </c>
      <c r="F71" s="1">
        <v>638</v>
      </c>
      <c r="G71" s="1">
        <v>1130</v>
      </c>
      <c r="H71" s="1" t="s">
        <v>1326</v>
      </c>
      <c r="I71" s="1" t="s">
        <v>476</v>
      </c>
      <c r="J71" s="1" t="str">
        <f>IF(Shipment_Details[[#This Row],[SH_WEIGHT]]&gt; 500,"HEAVY","LIGHT")</f>
        <v>HEAVY</v>
      </c>
      <c r="K71" s="1">
        <f>SUMIFS(Shipment_Details[SH_WEIGHT],Shipment_Details[SH_DOMAIN],Shipment_Details[[#This Row],[SH_DOMAIN]],Shipment_Details[SER_TYPE],Shipment_Details[[#This Row],[SER_TYPE]])</f>
        <v>28232</v>
      </c>
      <c r="L71" s="1">
        <f>SUMIFS(Shipment_Details[SH_CHARGES],Shipment_Details[SH_DOMAIN],Shipment_Details[[#This Row],[SH_DOMAIN]],Shipment_Details[SER_TYPE],Shipment_Details[[#This Row],[SER_TYPE]])</f>
        <v>49344</v>
      </c>
      <c r="M71" s="1">
        <f>Shipment_Details[[#This Row],[Sum_OF_weights_sertype_shdomain]]/Shipment_Details[[#This Row],[Sum_OF_Charges_sertype_shdomain2]]</f>
        <v>0.57214656290531773</v>
      </c>
    </row>
    <row r="72" spans="1:13" x14ac:dyDescent="0.25">
      <c r="A72" s="1">
        <v>708</v>
      </c>
      <c r="B72" s="1">
        <v>1246</v>
      </c>
      <c r="C72" s="1" t="s">
        <v>261</v>
      </c>
      <c r="D72" s="1" t="s">
        <v>238</v>
      </c>
      <c r="E72" s="1" t="s">
        <v>243</v>
      </c>
      <c r="F72" s="1">
        <v>50</v>
      </c>
      <c r="G72" s="1">
        <v>72</v>
      </c>
      <c r="H72" s="1" t="s">
        <v>1327</v>
      </c>
      <c r="I72" s="1" t="s">
        <v>1328</v>
      </c>
      <c r="J72" s="1" t="str">
        <f>IF(Shipment_Details[[#This Row],[SH_WEIGHT]]&gt; 500,"HEAVY","LIGHT")</f>
        <v>LIGHT</v>
      </c>
      <c r="K72" s="1">
        <f>SUMIFS(Shipment_Details[SH_WEIGHT],Shipment_Details[SH_DOMAIN],Shipment_Details[[#This Row],[SH_DOMAIN]],Shipment_Details[SER_TYPE],Shipment_Details[[#This Row],[SER_TYPE]])</f>
        <v>28232</v>
      </c>
      <c r="L72" s="1">
        <f>SUMIFS(Shipment_Details[SH_CHARGES],Shipment_Details[SH_DOMAIN],Shipment_Details[[#This Row],[SH_DOMAIN]],Shipment_Details[SER_TYPE],Shipment_Details[[#This Row],[SER_TYPE]])</f>
        <v>49344</v>
      </c>
      <c r="M72" s="1">
        <f>Shipment_Details[[#This Row],[Sum_OF_weights_sertype_shdomain]]/Shipment_Details[[#This Row],[Sum_OF_Charges_sertype_shdomain2]]</f>
        <v>0.57214656290531773</v>
      </c>
    </row>
    <row r="73" spans="1:13" x14ac:dyDescent="0.25">
      <c r="A73" s="1">
        <v>227</v>
      </c>
      <c r="B73" s="1">
        <v>4527</v>
      </c>
      <c r="C73" s="1" t="s">
        <v>261</v>
      </c>
      <c r="D73" s="1" t="s">
        <v>242</v>
      </c>
      <c r="E73" s="1" t="s">
        <v>239</v>
      </c>
      <c r="F73" s="1">
        <v>477</v>
      </c>
      <c r="G73" s="1">
        <v>564</v>
      </c>
      <c r="H73" s="1" t="s">
        <v>1329</v>
      </c>
      <c r="I73" s="1" t="s">
        <v>1330</v>
      </c>
      <c r="J73" s="1" t="str">
        <f>IF(Shipment_Details[[#This Row],[SH_WEIGHT]]&gt; 500,"HEAVY","LIGHT")</f>
        <v>LIGHT</v>
      </c>
      <c r="K73" s="1">
        <f>SUMIFS(Shipment_Details[SH_WEIGHT],Shipment_Details[SH_DOMAIN],Shipment_Details[[#This Row],[SH_DOMAIN]],Shipment_Details[SER_TYPE],Shipment_Details[[#This Row],[SER_TYPE]])</f>
        <v>16206</v>
      </c>
      <c r="L73" s="1">
        <f>SUMIFS(Shipment_Details[SH_CHARGES],Shipment_Details[SH_DOMAIN],Shipment_Details[[#This Row],[SH_DOMAIN]],Shipment_Details[SER_TYPE],Shipment_Details[[#This Row],[SER_TYPE]])</f>
        <v>32877</v>
      </c>
      <c r="M73" s="1">
        <f>Shipment_Details[[#This Row],[Sum_OF_weights_sertype_shdomain]]/Shipment_Details[[#This Row],[Sum_OF_Charges_sertype_shdomain2]]</f>
        <v>0.49292818687836482</v>
      </c>
    </row>
    <row r="74" spans="1:13" x14ac:dyDescent="0.25">
      <c r="A74" s="1">
        <v>595</v>
      </c>
      <c r="B74" s="1">
        <v>3782</v>
      </c>
      <c r="C74" s="1" t="s">
        <v>258</v>
      </c>
      <c r="D74" s="1" t="s">
        <v>242</v>
      </c>
      <c r="E74" s="1" t="s">
        <v>239</v>
      </c>
      <c r="F74" s="1">
        <v>879</v>
      </c>
      <c r="G74" s="1">
        <v>1040</v>
      </c>
      <c r="H74" s="1" t="s">
        <v>1331</v>
      </c>
      <c r="I74" s="1" t="s">
        <v>1332</v>
      </c>
      <c r="J74" s="1" t="str">
        <f>IF(Shipment_Details[[#This Row],[SH_WEIGHT]]&gt; 500,"HEAVY","LIGHT")</f>
        <v>HEAVY</v>
      </c>
      <c r="K74" s="1">
        <f>SUMIFS(Shipment_Details[SH_WEIGHT],Shipment_Details[SH_DOMAIN],Shipment_Details[[#This Row],[SH_DOMAIN]],Shipment_Details[SER_TYPE],Shipment_Details[[#This Row],[SER_TYPE]])</f>
        <v>16206</v>
      </c>
      <c r="L74" s="1">
        <f>SUMIFS(Shipment_Details[SH_CHARGES],Shipment_Details[SH_DOMAIN],Shipment_Details[[#This Row],[SH_DOMAIN]],Shipment_Details[SER_TYPE],Shipment_Details[[#This Row],[SER_TYPE]])</f>
        <v>32877</v>
      </c>
      <c r="M74" s="1">
        <f>Shipment_Details[[#This Row],[Sum_OF_weights_sertype_shdomain]]/Shipment_Details[[#This Row],[Sum_OF_Charges_sertype_shdomain2]]</f>
        <v>0.49292818687836482</v>
      </c>
    </row>
    <row r="75" spans="1:13" x14ac:dyDescent="0.25">
      <c r="A75" s="1">
        <v>211</v>
      </c>
      <c r="B75" s="1">
        <v>6225</v>
      </c>
      <c r="C75" s="1" t="s">
        <v>252</v>
      </c>
      <c r="D75" s="1" t="s">
        <v>238</v>
      </c>
      <c r="E75" s="1" t="s">
        <v>243</v>
      </c>
      <c r="F75" s="1">
        <v>912</v>
      </c>
      <c r="G75" s="1">
        <v>1220</v>
      </c>
      <c r="H75" s="1" t="s">
        <v>1333</v>
      </c>
      <c r="I75" s="1" t="s">
        <v>1334</v>
      </c>
      <c r="J75" s="1" t="str">
        <f>IF(Shipment_Details[[#This Row],[SH_WEIGHT]]&gt; 500,"HEAVY","LIGHT")</f>
        <v>HEAVY</v>
      </c>
      <c r="K75" s="1">
        <f>SUMIFS(Shipment_Details[SH_WEIGHT],Shipment_Details[SH_DOMAIN],Shipment_Details[[#This Row],[SH_DOMAIN]],Shipment_Details[SER_TYPE],Shipment_Details[[#This Row],[SER_TYPE]])</f>
        <v>28232</v>
      </c>
      <c r="L75" s="1">
        <f>SUMIFS(Shipment_Details[SH_CHARGES],Shipment_Details[SH_DOMAIN],Shipment_Details[[#This Row],[SH_DOMAIN]],Shipment_Details[SER_TYPE],Shipment_Details[[#This Row],[SER_TYPE]])</f>
        <v>49344</v>
      </c>
      <c r="M75" s="1">
        <f>Shipment_Details[[#This Row],[Sum_OF_weights_sertype_shdomain]]/Shipment_Details[[#This Row],[Sum_OF_Charges_sertype_shdomain2]]</f>
        <v>0.57214656290531773</v>
      </c>
    </row>
    <row r="76" spans="1:13" x14ac:dyDescent="0.25">
      <c r="A76" s="1">
        <v>650</v>
      </c>
      <c r="B76" s="1">
        <v>2257</v>
      </c>
      <c r="C76" s="1" t="s">
        <v>255</v>
      </c>
      <c r="D76" s="1" t="s">
        <v>242</v>
      </c>
      <c r="E76" s="1" t="s">
        <v>239</v>
      </c>
      <c r="F76" s="1">
        <v>868</v>
      </c>
      <c r="G76" s="1">
        <v>1141</v>
      </c>
      <c r="H76" s="1" t="s">
        <v>1335</v>
      </c>
      <c r="I76" s="1" t="s">
        <v>1336</v>
      </c>
      <c r="J76" s="1" t="str">
        <f>IF(Shipment_Details[[#This Row],[SH_WEIGHT]]&gt; 500,"HEAVY","LIGHT")</f>
        <v>HEAVY</v>
      </c>
      <c r="K76" s="1">
        <f>SUMIFS(Shipment_Details[SH_WEIGHT],Shipment_Details[SH_DOMAIN],Shipment_Details[[#This Row],[SH_DOMAIN]],Shipment_Details[SER_TYPE],Shipment_Details[[#This Row],[SER_TYPE]])</f>
        <v>16206</v>
      </c>
      <c r="L76" s="1">
        <f>SUMIFS(Shipment_Details[SH_CHARGES],Shipment_Details[SH_DOMAIN],Shipment_Details[[#This Row],[SH_DOMAIN]],Shipment_Details[SER_TYPE],Shipment_Details[[#This Row],[SER_TYPE]])</f>
        <v>32877</v>
      </c>
      <c r="M76" s="1">
        <f>Shipment_Details[[#This Row],[Sum_OF_weights_sertype_shdomain]]/Shipment_Details[[#This Row],[Sum_OF_Charges_sertype_shdomain2]]</f>
        <v>0.49292818687836482</v>
      </c>
    </row>
    <row r="77" spans="1:13" x14ac:dyDescent="0.25">
      <c r="A77" s="1">
        <v>45</v>
      </c>
      <c r="B77" s="1">
        <v>9177</v>
      </c>
      <c r="C77" s="1" t="s">
        <v>237</v>
      </c>
      <c r="D77" s="1" t="s">
        <v>238</v>
      </c>
      <c r="E77" s="1" t="s">
        <v>243</v>
      </c>
      <c r="F77" s="1">
        <v>889</v>
      </c>
      <c r="G77" s="1">
        <v>1050</v>
      </c>
      <c r="H77" s="1" t="s">
        <v>1337</v>
      </c>
      <c r="I77" s="1" t="s">
        <v>1338</v>
      </c>
      <c r="J77" s="1" t="str">
        <f>IF(Shipment_Details[[#This Row],[SH_WEIGHT]]&gt; 500,"HEAVY","LIGHT")</f>
        <v>HEAVY</v>
      </c>
      <c r="K77" s="1">
        <f>SUMIFS(Shipment_Details[SH_WEIGHT],Shipment_Details[SH_DOMAIN],Shipment_Details[[#This Row],[SH_DOMAIN]],Shipment_Details[SER_TYPE],Shipment_Details[[#This Row],[SER_TYPE]])</f>
        <v>28232</v>
      </c>
      <c r="L77" s="1">
        <f>SUMIFS(Shipment_Details[SH_CHARGES],Shipment_Details[SH_DOMAIN],Shipment_Details[[#This Row],[SH_DOMAIN]],Shipment_Details[SER_TYPE],Shipment_Details[[#This Row],[SER_TYPE]])</f>
        <v>49344</v>
      </c>
      <c r="M77" s="1">
        <f>Shipment_Details[[#This Row],[Sum_OF_weights_sertype_shdomain]]/Shipment_Details[[#This Row],[Sum_OF_Charges_sertype_shdomain2]]</f>
        <v>0.57214656290531773</v>
      </c>
    </row>
    <row r="78" spans="1:13" x14ac:dyDescent="0.25">
      <c r="A78" s="1">
        <v>201</v>
      </c>
      <c r="B78" s="1">
        <v>8703</v>
      </c>
      <c r="C78" s="1" t="s">
        <v>249</v>
      </c>
      <c r="D78" s="1" t="s">
        <v>238</v>
      </c>
      <c r="E78" s="1" t="s">
        <v>239</v>
      </c>
      <c r="F78" s="1">
        <v>482</v>
      </c>
      <c r="G78" s="1">
        <v>850</v>
      </c>
      <c r="H78" s="1" t="s">
        <v>1339</v>
      </c>
      <c r="I78" s="1" t="s">
        <v>1340</v>
      </c>
      <c r="J78" s="1" t="str">
        <f>IF(Shipment_Details[[#This Row],[SH_WEIGHT]]&gt; 500,"HEAVY","LIGHT")</f>
        <v>LIGHT</v>
      </c>
      <c r="K78" s="1">
        <f>SUMIFS(Shipment_Details[SH_WEIGHT],Shipment_Details[SH_DOMAIN],Shipment_Details[[#This Row],[SH_DOMAIN]],Shipment_Details[SER_TYPE],Shipment_Details[[#This Row],[SER_TYPE]])</f>
        <v>30113</v>
      </c>
      <c r="L78" s="1">
        <f>SUMIFS(Shipment_Details[SH_CHARGES],Shipment_Details[SH_DOMAIN],Shipment_Details[[#This Row],[SH_DOMAIN]],Shipment_Details[SER_TYPE],Shipment_Details[[#This Row],[SER_TYPE]])</f>
        <v>52693</v>
      </c>
      <c r="M78" s="1">
        <f>Shipment_Details[[#This Row],[Sum_OF_weights_sertype_shdomain]]/Shipment_Details[[#This Row],[Sum_OF_Charges_sertype_shdomain2]]</f>
        <v>0.57148008274343842</v>
      </c>
    </row>
    <row r="79" spans="1:13" x14ac:dyDescent="0.25">
      <c r="A79" s="1">
        <v>564</v>
      </c>
      <c r="B79" s="1">
        <v>3514</v>
      </c>
      <c r="C79" s="1" t="s">
        <v>237</v>
      </c>
      <c r="D79" s="1" t="s">
        <v>242</v>
      </c>
      <c r="E79" s="1" t="s">
        <v>243</v>
      </c>
      <c r="F79" s="1">
        <v>683</v>
      </c>
      <c r="G79" s="1">
        <v>1275</v>
      </c>
      <c r="H79" s="1" t="s">
        <v>1341</v>
      </c>
      <c r="I79" s="1" t="s">
        <v>1342</v>
      </c>
      <c r="J79" s="1" t="str">
        <f>IF(Shipment_Details[[#This Row],[SH_WEIGHT]]&gt; 500,"HEAVY","LIGHT")</f>
        <v>HEAVY</v>
      </c>
      <c r="K79" s="1">
        <f>SUMIFS(Shipment_Details[SH_WEIGHT],Shipment_Details[SH_DOMAIN],Shipment_Details[[#This Row],[SH_DOMAIN]],Shipment_Details[SER_TYPE],Shipment_Details[[#This Row],[SER_TYPE]])</f>
        <v>29852</v>
      </c>
      <c r="L79" s="1">
        <f>SUMIFS(Shipment_Details[SH_CHARGES],Shipment_Details[SH_DOMAIN],Shipment_Details[[#This Row],[SH_DOMAIN]],Shipment_Details[SER_TYPE],Shipment_Details[[#This Row],[SER_TYPE]])</f>
        <v>52680</v>
      </c>
      <c r="M79" s="1">
        <f>Shipment_Details[[#This Row],[Sum_OF_weights_sertype_shdomain]]/Shipment_Details[[#This Row],[Sum_OF_Charges_sertype_shdomain2]]</f>
        <v>0.56666666666666665</v>
      </c>
    </row>
    <row r="80" spans="1:13" x14ac:dyDescent="0.25">
      <c r="A80" s="1">
        <v>138</v>
      </c>
      <c r="B80" s="1">
        <v>3089</v>
      </c>
      <c r="C80" s="1" t="s">
        <v>249</v>
      </c>
      <c r="D80" s="1" t="s">
        <v>238</v>
      </c>
      <c r="E80" s="1" t="s">
        <v>239</v>
      </c>
      <c r="F80" s="1">
        <v>382</v>
      </c>
      <c r="G80" s="1">
        <v>714</v>
      </c>
      <c r="H80" s="1" t="s">
        <v>1343</v>
      </c>
      <c r="I80" s="1" t="s">
        <v>41</v>
      </c>
      <c r="J80" s="1" t="str">
        <f>IF(Shipment_Details[[#This Row],[SH_WEIGHT]]&gt; 500,"HEAVY","LIGHT")</f>
        <v>LIGHT</v>
      </c>
      <c r="K80" s="1">
        <f>SUMIFS(Shipment_Details[SH_WEIGHT],Shipment_Details[SH_DOMAIN],Shipment_Details[[#This Row],[SH_DOMAIN]],Shipment_Details[SER_TYPE],Shipment_Details[[#This Row],[SER_TYPE]])</f>
        <v>30113</v>
      </c>
      <c r="L80" s="1">
        <f>SUMIFS(Shipment_Details[SH_CHARGES],Shipment_Details[SH_DOMAIN],Shipment_Details[[#This Row],[SH_DOMAIN]],Shipment_Details[SER_TYPE],Shipment_Details[[#This Row],[SER_TYPE]])</f>
        <v>52693</v>
      </c>
      <c r="M80" s="1">
        <f>Shipment_Details[[#This Row],[Sum_OF_weights_sertype_shdomain]]/Shipment_Details[[#This Row],[Sum_OF_Charges_sertype_shdomain2]]</f>
        <v>0.57148008274343842</v>
      </c>
    </row>
    <row r="81" spans="1:13" x14ac:dyDescent="0.25">
      <c r="A81" s="1">
        <v>57</v>
      </c>
      <c r="B81" s="1">
        <v>7253</v>
      </c>
      <c r="C81" s="1" t="s">
        <v>280</v>
      </c>
      <c r="D81" s="1" t="s">
        <v>238</v>
      </c>
      <c r="E81" s="1" t="s">
        <v>239</v>
      </c>
      <c r="F81" s="1">
        <v>753</v>
      </c>
      <c r="G81" s="1">
        <v>1027</v>
      </c>
      <c r="H81" s="1" t="s">
        <v>1344</v>
      </c>
      <c r="I81" s="1" t="s">
        <v>1345</v>
      </c>
      <c r="J81" s="1" t="str">
        <f>IF(Shipment_Details[[#This Row],[SH_WEIGHT]]&gt; 500,"HEAVY","LIGHT")</f>
        <v>HEAVY</v>
      </c>
      <c r="K81" s="1">
        <f>SUMIFS(Shipment_Details[SH_WEIGHT],Shipment_Details[SH_DOMAIN],Shipment_Details[[#This Row],[SH_DOMAIN]],Shipment_Details[SER_TYPE],Shipment_Details[[#This Row],[SER_TYPE]])</f>
        <v>30113</v>
      </c>
      <c r="L81" s="1">
        <f>SUMIFS(Shipment_Details[SH_CHARGES],Shipment_Details[SH_DOMAIN],Shipment_Details[[#This Row],[SH_DOMAIN]],Shipment_Details[SER_TYPE],Shipment_Details[[#This Row],[SER_TYPE]])</f>
        <v>52693</v>
      </c>
      <c r="M81" s="1">
        <f>Shipment_Details[[#This Row],[Sum_OF_weights_sertype_shdomain]]/Shipment_Details[[#This Row],[Sum_OF_Charges_sertype_shdomain2]]</f>
        <v>0.57148008274343842</v>
      </c>
    </row>
    <row r="82" spans="1:13" x14ac:dyDescent="0.25">
      <c r="A82" s="1">
        <v>128</v>
      </c>
      <c r="B82" s="1">
        <v>8786</v>
      </c>
      <c r="C82" s="1" t="s">
        <v>1245</v>
      </c>
      <c r="D82" s="1" t="s">
        <v>242</v>
      </c>
      <c r="E82" s="1" t="s">
        <v>243</v>
      </c>
      <c r="F82" s="1">
        <v>718</v>
      </c>
      <c r="G82" s="1">
        <v>1486</v>
      </c>
      <c r="H82" s="1" t="s">
        <v>377</v>
      </c>
      <c r="I82" s="1" t="s">
        <v>1346</v>
      </c>
      <c r="J82" s="1" t="str">
        <f>IF(Shipment_Details[[#This Row],[SH_WEIGHT]]&gt; 500,"HEAVY","LIGHT")</f>
        <v>HEAVY</v>
      </c>
      <c r="K82" s="1">
        <f>SUMIFS(Shipment_Details[SH_WEIGHT],Shipment_Details[SH_DOMAIN],Shipment_Details[[#This Row],[SH_DOMAIN]],Shipment_Details[SER_TYPE],Shipment_Details[[#This Row],[SER_TYPE]])</f>
        <v>29852</v>
      </c>
      <c r="L82" s="1">
        <f>SUMIFS(Shipment_Details[SH_CHARGES],Shipment_Details[SH_DOMAIN],Shipment_Details[[#This Row],[SH_DOMAIN]],Shipment_Details[SER_TYPE],Shipment_Details[[#This Row],[SER_TYPE]])</f>
        <v>52680</v>
      </c>
      <c r="M82" s="1">
        <f>Shipment_Details[[#This Row],[Sum_OF_weights_sertype_shdomain]]/Shipment_Details[[#This Row],[Sum_OF_Charges_sertype_shdomain2]]</f>
        <v>0.56666666666666665</v>
      </c>
    </row>
    <row r="83" spans="1:13" x14ac:dyDescent="0.25">
      <c r="A83" s="1">
        <v>33</v>
      </c>
      <c r="B83" s="1">
        <v>1211</v>
      </c>
      <c r="C83" s="1" t="s">
        <v>261</v>
      </c>
      <c r="D83" s="1" t="s">
        <v>238</v>
      </c>
      <c r="E83" s="1" t="s">
        <v>243</v>
      </c>
      <c r="F83" s="1">
        <v>577</v>
      </c>
      <c r="G83" s="1">
        <v>1312</v>
      </c>
      <c r="H83" s="1" t="s">
        <v>1347</v>
      </c>
      <c r="I83" s="1" t="s">
        <v>1348</v>
      </c>
      <c r="J83" s="1" t="str">
        <f>IF(Shipment_Details[[#This Row],[SH_WEIGHT]]&gt; 500,"HEAVY","LIGHT")</f>
        <v>HEAVY</v>
      </c>
      <c r="K83" s="1">
        <f>SUMIFS(Shipment_Details[SH_WEIGHT],Shipment_Details[SH_DOMAIN],Shipment_Details[[#This Row],[SH_DOMAIN]],Shipment_Details[SER_TYPE],Shipment_Details[[#This Row],[SER_TYPE]])</f>
        <v>28232</v>
      </c>
      <c r="L83" s="1">
        <f>SUMIFS(Shipment_Details[SH_CHARGES],Shipment_Details[SH_DOMAIN],Shipment_Details[[#This Row],[SH_DOMAIN]],Shipment_Details[SER_TYPE],Shipment_Details[[#This Row],[SER_TYPE]])</f>
        <v>49344</v>
      </c>
      <c r="M83" s="1">
        <f>Shipment_Details[[#This Row],[Sum_OF_weights_sertype_shdomain]]/Shipment_Details[[#This Row],[Sum_OF_Charges_sertype_shdomain2]]</f>
        <v>0.57214656290531773</v>
      </c>
    </row>
    <row r="84" spans="1:13" x14ac:dyDescent="0.25">
      <c r="A84" s="1">
        <v>936</v>
      </c>
      <c r="B84" s="1">
        <v>359</v>
      </c>
      <c r="C84" s="1" t="s">
        <v>252</v>
      </c>
      <c r="D84" s="1" t="s">
        <v>242</v>
      </c>
      <c r="E84" s="1" t="s">
        <v>243</v>
      </c>
      <c r="F84" s="1">
        <v>607</v>
      </c>
      <c r="G84" s="1">
        <v>1007</v>
      </c>
      <c r="H84" s="1" t="s">
        <v>1349</v>
      </c>
      <c r="I84" s="1" t="s">
        <v>1350</v>
      </c>
      <c r="J84" s="1" t="str">
        <f>IF(Shipment_Details[[#This Row],[SH_WEIGHT]]&gt; 500,"HEAVY","LIGHT")</f>
        <v>HEAVY</v>
      </c>
      <c r="K84" s="1">
        <f>SUMIFS(Shipment_Details[SH_WEIGHT],Shipment_Details[SH_DOMAIN],Shipment_Details[[#This Row],[SH_DOMAIN]],Shipment_Details[SER_TYPE],Shipment_Details[[#This Row],[SER_TYPE]])</f>
        <v>29852</v>
      </c>
      <c r="L84" s="1">
        <f>SUMIFS(Shipment_Details[SH_CHARGES],Shipment_Details[SH_DOMAIN],Shipment_Details[[#This Row],[SH_DOMAIN]],Shipment_Details[SER_TYPE],Shipment_Details[[#This Row],[SER_TYPE]])</f>
        <v>52680</v>
      </c>
      <c r="M84" s="1">
        <f>Shipment_Details[[#This Row],[Sum_OF_weights_sertype_shdomain]]/Shipment_Details[[#This Row],[Sum_OF_Charges_sertype_shdomain2]]</f>
        <v>0.56666666666666665</v>
      </c>
    </row>
    <row r="85" spans="1:13" x14ac:dyDescent="0.25">
      <c r="A85" s="1">
        <v>762</v>
      </c>
      <c r="B85" s="1">
        <v>2066</v>
      </c>
      <c r="C85" s="1" t="s">
        <v>267</v>
      </c>
      <c r="D85" s="1" t="s">
        <v>242</v>
      </c>
      <c r="E85" s="1" t="s">
        <v>239</v>
      </c>
      <c r="F85" s="1">
        <v>242</v>
      </c>
      <c r="G85" s="1">
        <v>926</v>
      </c>
      <c r="H85" s="1" t="s">
        <v>1351</v>
      </c>
      <c r="I85" s="1" t="s">
        <v>798</v>
      </c>
      <c r="J85" s="1" t="str">
        <f>IF(Shipment_Details[[#This Row],[SH_WEIGHT]]&gt; 500,"HEAVY","LIGHT")</f>
        <v>LIGHT</v>
      </c>
      <c r="K85" s="1">
        <f>SUMIFS(Shipment_Details[SH_WEIGHT],Shipment_Details[SH_DOMAIN],Shipment_Details[[#This Row],[SH_DOMAIN]],Shipment_Details[SER_TYPE],Shipment_Details[[#This Row],[SER_TYPE]])</f>
        <v>16206</v>
      </c>
      <c r="L85" s="1">
        <f>SUMIFS(Shipment_Details[SH_CHARGES],Shipment_Details[SH_DOMAIN],Shipment_Details[[#This Row],[SH_DOMAIN]],Shipment_Details[SER_TYPE],Shipment_Details[[#This Row],[SER_TYPE]])</f>
        <v>32877</v>
      </c>
      <c r="M85" s="1">
        <f>Shipment_Details[[#This Row],[Sum_OF_weights_sertype_shdomain]]/Shipment_Details[[#This Row],[Sum_OF_Charges_sertype_shdomain2]]</f>
        <v>0.49292818687836482</v>
      </c>
    </row>
    <row r="86" spans="1:13" x14ac:dyDescent="0.25">
      <c r="A86" s="1">
        <v>838</v>
      </c>
      <c r="B86" s="1">
        <v>4322</v>
      </c>
      <c r="C86" s="1" t="s">
        <v>261</v>
      </c>
      <c r="D86" s="1" t="s">
        <v>242</v>
      </c>
      <c r="E86" s="1" t="s">
        <v>243</v>
      </c>
      <c r="F86" s="1">
        <v>593</v>
      </c>
      <c r="G86" s="1">
        <v>1036</v>
      </c>
      <c r="H86" s="1" t="s">
        <v>44</v>
      </c>
      <c r="I86" s="1" t="s">
        <v>1352</v>
      </c>
      <c r="J86" s="1" t="str">
        <f>IF(Shipment_Details[[#This Row],[SH_WEIGHT]]&gt; 500,"HEAVY","LIGHT")</f>
        <v>HEAVY</v>
      </c>
      <c r="K86" s="1">
        <f>SUMIFS(Shipment_Details[SH_WEIGHT],Shipment_Details[SH_DOMAIN],Shipment_Details[[#This Row],[SH_DOMAIN]],Shipment_Details[SER_TYPE],Shipment_Details[[#This Row],[SER_TYPE]])</f>
        <v>29852</v>
      </c>
      <c r="L86" s="1">
        <f>SUMIFS(Shipment_Details[SH_CHARGES],Shipment_Details[SH_DOMAIN],Shipment_Details[[#This Row],[SH_DOMAIN]],Shipment_Details[SER_TYPE],Shipment_Details[[#This Row],[SER_TYPE]])</f>
        <v>52680</v>
      </c>
      <c r="M86" s="1">
        <f>Shipment_Details[[#This Row],[Sum_OF_weights_sertype_shdomain]]/Shipment_Details[[#This Row],[Sum_OF_Charges_sertype_shdomain2]]</f>
        <v>0.56666666666666665</v>
      </c>
    </row>
    <row r="87" spans="1:13" x14ac:dyDescent="0.25">
      <c r="A87" s="1">
        <v>215</v>
      </c>
      <c r="B87" s="1">
        <v>7773</v>
      </c>
      <c r="C87" s="1" t="s">
        <v>252</v>
      </c>
      <c r="D87" s="1" t="s">
        <v>238</v>
      </c>
      <c r="E87" s="1" t="s">
        <v>243</v>
      </c>
      <c r="F87" s="1">
        <v>812</v>
      </c>
      <c r="G87" s="1">
        <v>1161</v>
      </c>
      <c r="H87" s="1" t="s">
        <v>1353</v>
      </c>
      <c r="I87" s="1" t="s">
        <v>1354</v>
      </c>
      <c r="J87" s="1" t="str">
        <f>IF(Shipment_Details[[#This Row],[SH_WEIGHT]]&gt; 500,"HEAVY","LIGHT")</f>
        <v>HEAVY</v>
      </c>
      <c r="K87" s="1">
        <f>SUMIFS(Shipment_Details[SH_WEIGHT],Shipment_Details[SH_DOMAIN],Shipment_Details[[#This Row],[SH_DOMAIN]],Shipment_Details[SER_TYPE],Shipment_Details[[#This Row],[SER_TYPE]])</f>
        <v>28232</v>
      </c>
      <c r="L87" s="1">
        <f>SUMIFS(Shipment_Details[SH_CHARGES],Shipment_Details[SH_DOMAIN],Shipment_Details[[#This Row],[SH_DOMAIN]],Shipment_Details[SER_TYPE],Shipment_Details[[#This Row],[SER_TYPE]])</f>
        <v>49344</v>
      </c>
      <c r="M87" s="1">
        <f>Shipment_Details[[#This Row],[Sum_OF_weights_sertype_shdomain]]/Shipment_Details[[#This Row],[Sum_OF_Charges_sertype_shdomain2]]</f>
        <v>0.57214656290531773</v>
      </c>
    </row>
    <row r="88" spans="1:13" x14ac:dyDescent="0.25">
      <c r="A88" s="1">
        <v>818</v>
      </c>
      <c r="B88" s="1">
        <v>6746</v>
      </c>
      <c r="C88" s="1" t="s">
        <v>264</v>
      </c>
      <c r="D88" s="1" t="s">
        <v>238</v>
      </c>
      <c r="E88" s="1" t="s">
        <v>243</v>
      </c>
      <c r="F88" s="1">
        <v>833</v>
      </c>
      <c r="G88" s="1">
        <v>1016</v>
      </c>
      <c r="H88" s="1" t="s">
        <v>433</v>
      </c>
      <c r="I88" s="1" t="s">
        <v>1355</v>
      </c>
      <c r="J88" s="1" t="str">
        <f>IF(Shipment_Details[[#This Row],[SH_WEIGHT]]&gt; 500,"HEAVY","LIGHT")</f>
        <v>HEAVY</v>
      </c>
      <c r="K88" s="1">
        <f>SUMIFS(Shipment_Details[SH_WEIGHT],Shipment_Details[SH_DOMAIN],Shipment_Details[[#This Row],[SH_DOMAIN]],Shipment_Details[SER_TYPE],Shipment_Details[[#This Row],[SER_TYPE]])</f>
        <v>28232</v>
      </c>
      <c r="L88" s="1">
        <f>SUMIFS(Shipment_Details[SH_CHARGES],Shipment_Details[SH_DOMAIN],Shipment_Details[[#This Row],[SH_DOMAIN]],Shipment_Details[SER_TYPE],Shipment_Details[[#This Row],[SER_TYPE]])</f>
        <v>49344</v>
      </c>
      <c r="M88" s="1">
        <f>Shipment_Details[[#This Row],[Sum_OF_weights_sertype_shdomain]]/Shipment_Details[[#This Row],[Sum_OF_Charges_sertype_shdomain2]]</f>
        <v>0.57214656290531773</v>
      </c>
    </row>
    <row r="89" spans="1:13" x14ac:dyDescent="0.25">
      <c r="A89" s="1">
        <v>780</v>
      </c>
      <c r="B89" s="1">
        <v>6732</v>
      </c>
      <c r="C89" s="1" t="s">
        <v>237</v>
      </c>
      <c r="D89" s="1" t="s">
        <v>242</v>
      </c>
      <c r="E89" s="1" t="s">
        <v>243</v>
      </c>
      <c r="F89" s="1">
        <v>872</v>
      </c>
      <c r="G89" s="1">
        <v>1058</v>
      </c>
      <c r="H89" s="1" t="s">
        <v>1356</v>
      </c>
      <c r="I89" s="1" t="s">
        <v>162</v>
      </c>
      <c r="J89" s="1" t="str">
        <f>IF(Shipment_Details[[#This Row],[SH_WEIGHT]]&gt; 500,"HEAVY","LIGHT")</f>
        <v>HEAVY</v>
      </c>
      <c r="K89" s="1">
        <f>SUMIFS(Shipment_Details[SH_WEIGHT],Shipment_Details[SH_DOMAIN],Shipment_Details[[#This Row],[SH_DOMAIN]],Shipment_Details[SER_TYPE],Shipment_Details[[#This Row],[SER_TYPE]])</f>
        <v>29852</v>
      </c>
      <c r="L89" s="1">
        <f>SUMIFS(Shipment_Details[SH_CHARGES],Shipment_Details[SH_DOMAIN],Shipment_Details[[#This Row],[SH_DOMAIN]],Shipment_Details[SER_TYPE],Shipment_Details[[#This Row],[SER_TYPE]])</f>
        <v>52680</v>
      </c>
      <c r="M89" s="1">
        <f>Shipment_Details[[#This Row],[Sum_OF_weights_sertype_shdomain]]/Shipment_Details[[#This Row],[Sum_OF_Charges_sertype_shdomain2]]</f>
        <v>0.56666666666666665</v>
      </c>
    </row>
    <row r="90" spans="1:13" x14ac:dyDescent="0.25">
      <c r="A90" s="1">
        <v>40</v>
      </c>
      <c r="B90" s="1">
        <v>805</v>
      </c>
      <c r="C90" s="1" t="s">
        <v>1245</v>
      </c>
      <c r="D90" s="1" t="s">
        <v>238</v>
      </c>
      <c r="E90" s="1" t="s">
        <v>239</v>
      </c>
      <c r="F90" s="1">
        <v>483</v>
      </c>
      <c r="G90" s="1">
        <v>648</v>
      </c>
      <c r="H90" s="1" t="s">
        <v>1293</v>
      </c>
      <c r="I90" s="1" t="s">
        <v>1357</v>
      </c>
      <c r="J90" s="1" t="str">
        <f>IF(Shipment_Details[[#This Row],[SH_WEIGHT]]&gt; 500,"HEAVY","LIGHT")</f>
        <v>LIGHT</v>
      </c>
      <c r="K90" s="1">
        <f>SUMIFS(Shipment_Details[SH_WEIGHT],Shipment_Details[SH_DOMAIN],Shipment_Details[[#This Row],[SH_DOMAIN]],Shipment_Details[SER_TYPE],Shipment_Details[[#This Row],[SER_TYPE]])</f>
        <v>30113</v>
      </c>
      <c r="L90" s="1">
        <f>SUMIFS(Shipment_Details[SH_CHARGES],Shipment_Details[SH_DOMAIN],Shipment_Details[[#This Row],[SH_DOMAIN]],Shipment_Details[SER_TYPE],Shipment_Details[[#This Row],[SER_TYPE]])</f>
        <v>52693</v>
      </c>
      <c r="M90" s="1">
        <f>Shipment_Details[[#This Row],[Sum_OF_weights_sertype_shdomain]]/Shipment_Details[[#This Row],[Sum_OF_Charges_sertype_shdomain2]]</f>
        <v>0.57148008274343842</v>
      </c>
    </row>
    <row r="91" spans="1:13" x14ac:dyDescent="0.25">
      <c r="A91" s="1">
        <v>366</v>
      </c>
      <c r="B91" s="1">
        <v>7540</v>
      </c>
      <c r="C91" s="1" t="s">
        <v>258</v>
      </c>
      <c r="D91" s="1" t="s">
        <v>242</v>
      </c>
      <c r="E91" s="1" t="s">
        <v>239</v>
      </c>
      <c r="F91" s="1">
        <v>679</v>
      </c>
      <c r="G91" s="1">
        <v>1015</v>
      </c>
      <c r="H91" s="1" t="s">
        <v>1358</v>
      </c>
      <c r="I91" s="1" t="s">
        <v>1359</v>
      </c>
      <c r="J91" s="1" t="str">
        <f>IF(Shipment_Details[[#This Row],[SH_WEIGHT]]&gt; 500,"HEAVY","LIGHT")</f>
        <v>HEAVY</v>
      </c>
      <c r="K91" s="1">
        <f>SUMIFS(Shipment_Details[SH_WEIGHT],Shipment_Details[SH_DOMAIN],Shipment_Details[[#This Row],[SH_DOMAIN]],Shipment_Details[SER_TYPE],Shipment_Details[[#This Row],[SER_TYPE]])</f>
        <v>16206</v>
      </c>
      <c r="L91" s="1">
        <f>SUMIFS(Shipment_Details[SH_CHARGES],Shipment_Details[SH_DOMAIN],Shipment_Details[[#This Row],[SH_DOMAIN]],Shipment_Details[SER_TYPE],Shipment_Details[[#This Row],[SER_TYPE]])</f>
        <v>32877</v>
      </c>
      <c r="M91" s="1">
        <f>Shipment_Details[[#This Row],[Sum_OF_weights_sertype_shdomain]]/Shipment_Details[[#This Row],[Sum_OF_Charges_sertype_shdomain2]]</f>
        <v>0.49292818687836482</v>
      </c>
    </row>
    <row r="92" spans="1:13" x14ac:dyDescent="0.25">
      <c r="A92" s="1">
        <v>678</v>
      </c>
      <c r="B92" s="1">
        <v>5269</v>
      </c>
      <c r="C92" s="1" t="s">
        <v>264</v>
      </c>
      <c r="D92" s="1" t="s">
        <v>242</v>
      </c>
      <c r="E92" s="1" t="s">
        <v>243</v>
      </c>
      <c r="F92" s="1">
        <v>318</v>
      </c>
      <c r="G92" s="1">
        <v>938</v>
      </c>
      <c r="H92" s="1" t="s">
        <v>1360</v>
      </c>
      <c r="I92" s="1" t="s">
        <v>53</v>
      </c>
      <c r="J92" s="1" t="str">
        <f>IF(Shipment_Details[[#This Row],[SH_WEIGHT]]&gt; 500,"HEAVY","LIGHT")</f>
        <v>LIGHT</v>
      </c>
      <c r="K92" s="1">
        <f>SUMIFS(Shipment_Details[SH_WEIGHT],Shipment_Details[SH_DOMAIN],Shipment_Details[[#This Row],[SH_DOMAIN]],Shipment_Details[SER_TYPE],Shipment_Details[[#This Row],[SER_TYPE]])</f>
        <v>29852</v>
      </c>
      <c r="L92" s="1">
        <f>SUMIFS(Shipment_Details[SH_CHARGES],Shipment_Details[SH_DOMAIN],Shipment_Details[[#This Row],[SH_DOMAIN]],Shipment_Details[SER_TYPE],Shipment_Details[[#This Row],[SER_TYPE]])</f>
        <v>52680</v>
      </c>
      <c r="M92" s="1">
        <f>Shipment_Details[[#This Row],[Sum_OF_weights_sertype_shdomain]]/Shipment_Details[[#This Row],[Sum_OF_Charges_sertype_shdomain2]]</f>
        <v>0.56666666666666665</v>
      </c>
    </row>
    <row r="93" spans="1:13" x14ac:dyDescent="0.25">
      <c r="A93" s="1">
        <v>703</v>
      </c>
      <c r="B93" s="1">
        <v>8404</v>
      </c>
      <c r="C93" s="1" t="s">
        <v>249</v>
      </c>
      <c r="D93" s="1" t="s">
        <v>238</v>
      </c>
      <c r="E93" s="1" t="s">
        <v>243</v>
      </c>
      <c r="F93" s="1">
        <v>329</v>
      </c>
      <c r="G93" s="1">
        <v>597</v>
      </c>
      <c r="H93" s="1" t="s">
        <v>1361</v>
      </c>
      <c r="I93" s="1" t="s">
        <v>1362</v>
      </c>
      <c r="J93" s="1" t="str">
        <f>IF(Shipment_Details[[#This Row],[SH_WEIGHT]]&gt; 500,"HEAVY","LIGHT")</f>
        <v>LIGHT</v>
      </c>
      <c r="K93" s="1">
        <f>SUMIFS(Shipment_Details[SH_WEIGHT],Shipment_Details[SH_DOMAIN],Shipment_Details[[#This Row],[SH_DOMAIN]],Shipment_Details[SER_TYPE],Shipment_Details[[#This Row],[SER_TYPE]])</f>
        <v>28232</v>
      </c>
      <c r="L93" s="1">
        <f>SUMIFS(Shipment_Details[SH_CHARGES],Shipment_Details[SH_DOMAIN],Shipment_Details[[#This Row],[SH_DOMAIN]],Shipment_Details[SER_TYPE],Shipment_Details[[#This Row],[SER_TYPE]])</f>
        <v>49344</v>
      </c>
      <c r="M93" s="1">
        <f>Shipment_Details[[#This Row],[Sum_OF_weights_sertype_shdomain]]/Shipment_Details[[#This Row],[Sum_OF_Charges_sertype_shdomain2]]</f>
        <v>0.57214656290531773</v>
      </c>
    </row>
    <row r="94" spans="1:13" x14ac:dyDescent="0.25">
      <c r="A94" s="1">
        <v>180</v>
      </c>
      <c r="B94" s="1">
        <v>519</v>
      </c>
      <c r="C94" s="1" t="s">
        <v>246</v>
      </c>
      <c r="D94" s="1" t="s">
        <v>238</v>
      </c>
      <c r="E94" s="1" t="s">
        <v>239</v>
      </c>
      <c r="F94" s="1">
        <v>588</v>
      </c>
      <c r="G94" s="1">
        <v>1182</v>
      </c>
      <c r="H94" s="1" t="s">
        <v>718</v>
      </c>
      <c r="I94" s="1" t="s">
        <v>1363</v>
      </c>
      <c r="J94" s="1" t="str">
        <f>IF(Shipment_Details[[#This Row],[SH_WEIGHT]]&gt; 500,"HEAVY","LIGHT")</f>
        <v>HEAVY</v>
      </c>
      <c r="K94" s="1">
        <f>SUMIFS(Shipment_Details[SH_WEIGHT],Shipment_Details[SH_DOMAIN],Shipment_Details[[#This Row],[SH_DOMAIN]],Shipment_Details[SER_TYPE],Shipment_Details[[#This Row],[SER_TYPE]])</f>
        <v>30113</v>
      </c>
      <c r="L94" s="1">
        <f>SUMIFS(Shipment_Details[SH_CHARGES],Shipment_Details[SH_DOMAIN],Shipment_Details[[#This Row],[SH_DOMAIN]],Shipment_Details[SER_TYPE],Shipment_Details[[#This Row],[SER_TYPE]])</f>
        <v>52693</v>
      </c>
      <c r="M94" s="1">
        <f>Shipment_Details[[#This Row],[Sum_OF_weights_sertype_shdomain]]/Shipment_Details[[#This Row],[Sum_OF_Charges_sertype_shdomain2]]</f>
        <v>0.57148008274343842</v>
      </c>
    </row>
    <row r="95" spans="1:13" x14ac:dyDescent="0.25">
      <c r="A95" s="1">
        <v>214</v>
      </c>
      <c r="B95" s="1">
        <v>4060</v>
      </c>
      <c r="C95" s="1" t="s">
        <v>255</v>
      </c>
      <c r="D95" s="1" t="s">
        <v>242</v>
      </c>
      <c r="E95" s="1" t="s">
        <v>239</v>
      </c>
      <c r="F95" s="1">
        <v>442</v>
      </c>
      <c r="G95" s="1">
        <v>713</v>
      </c>
      <c r="H95" s="1" t="s">
        <v>1364</v>
      </c>
      <c r="I95" s="1" t="s">
        <v>1365</v>
      </c>
      <c r="J95" s="1" t="str">
        <f>IF(Shipment_Details[[#This Row],[SH_WEIGHT]]&gt; 500,"HEAVY","LIGHT")</f>
        <v>LIGHT</v>
      </c>
      <c r="K95" s="1">
        <f>SUMIFS(Shipment_Details[SH_WEIGHT],Shipment_Details[SH_DOMAIN],Shipment_Details[[#This Row],[SH_DOMAIN]],Shipment_Details[SER_TYPE],Shipment_Details[[#This Row],[SER_TYPE]])</f>
        <v>16206</v>
      </c>
      <c r="L95" s="1">
        <f>SUMIFS(Shipment_Details[SH_CHARGES],Shipment_Details[SH_DOMAIN],Shipment_Details[[#This Row],[SH_DOMAIN]],Shipment_Details[SER_TYPE],Shipment_Details[[#This Row],[SER_TYPE]])</f>
        <v>32877</v>
      </c>
      <c r="M95" s="1">
        <f>Shipment_Details[[#This Row],[Sum_OF_weights_sertype_shdomain]]/Shipment_Details[[#This Row],[Sum_OF_Charges_sertype_shdomain2]]</f>
        <v>0.49292818687836482</v>
      </c>
    </row>
    <row r="96" spans="1:13" x14ac:dyDescent="0.25">
      <c r="A96" s="1">
        <v>408</v>
      </c>
      <c r="B96" s="1">
        <v>8860</v>
      </c>
      <c r="C96" s="1" t="s">
        <v>264</v>
      </c>
      <c r="D96" s="1" t="s">
        <v>238</v>
      </c>
      <c r="E96" s="1" t="s">
        <v>243</v>
      </c>
      <c r="F96" s="1">
        <v>216</v>
      </c>
      <c r="G96" s="1">
        <v>939</v>
      </c>
      <c r="H96" s="1" t="s">
        <v>1255</v>
      </c>
      <c r="I96" s="1" t="s">
        <v>1366</v>
      </c>
      <c r="J96" s="1" t="str">
        <f>IF(Shipment_Details[[#This Row],[SH_WEIGHT]]&gt; 500,"HEAVY","LIGHT")</f>
        <v>LIGHT</v>
      </c>
      <c r="K96" s="1">
        <f>SUMIFS(Shipment_Details[SH_WEIGHT],Shipment_Details[SH_DOMAIN],Shipment_Details[[#This Row],[SH_DOMAIN]],Shipment_Details[SER_TYPE],Shipment_Details[[#This Row],[SER_TYPE]])</f>
        <v>28232</v>
      </c>
      <c r="L96" s="1">
        <f>SUMIFS(Shipment_Details[SH_CHARGES],Shipment_Details[SH_DOMAIN],Shipment_Details[[#This Row],[SH_DOMAIN]],Shipment_Details[SER_TYPE],Shipment_Details[[#This Row],[SER_TYPE]])</f>
        <v>49344</v>
      </c>
      <c r="M96" s="1">
        <f>Shipment_Details[[#This Row],[Sum_OF_weights_sertype_shdomain]]/Shipment_Details[[#This Row],[Sum_OF_Charges_sertype_shdomain2]]</f>
        <v>0.57214656290531773</v>
      </c>
    </row>
    <row r="97" spans="1:13" x14ac:dyDescent="0.25">
      <c r="A97" s="1">
        <v>902</v>
      </c>
      <c r="B97" s="1">
        <v>7164</v>
      </c>
      <c r="C97" s="1" t="s">
        <v>280</v>
      </c>
      <c r="D97" s="1" t="s">
        <v>238</v>
      </c>
      <c r="E97" s="1" t="s">
        <v>243</v>
      </c>
      <c r="F97" s="1">
        <v>946</v>
      </c>
      <c r="G97" s="1">
        <v>1082</v>
      </c>
      <c r="H97" s="1" t="s">
        <v>1367</v>
      </c>
      <c r="I97" s="1" t="s">
        <v>1368</v>
      </c>
      <c r="J97" s="1" t="str">
        <f>IF(Shipment_Details[[#This Row],[SH_WEIGHT]]&gt; 500,"HEAVY","LIGHT")</f>
        <v>HEAVY</v>
      </c>
      <c r="K97" s="1">
        <f>SUMIFS(Shipment_Details[SH_WEIGHT],Shipment_Details[SH_DOMAIN],Shipment_Details[[#This Row],[SH_DOMAIN]],Shipment_Details[SER_TYPE],Shipment_Details[[#This Row],[SER_TYPE]])</f>
        <v>28232</v>
      </c>
      <c r="L97" s="1">
        <f>SUMIFS(Shipment_Details[SH_CHARGES],Shipment_Details[SH_DOMAIN],Shipment_Details[[#This Row],[SH_DOMAIN]],Shipment_Details[SER_TYPE],Shipment_Details[[#This Row],[SER_TYPE]])</f>
        <v>49344</v>
      </c>
      <c r="M97" s="1">
        <f>Shipment_Details[[#This Row],[Sum_OF_weights_sertype_shdomain]]/Shipment_Details[[#This Row],[Sum_OF_Charges_sertype_shdomain2]]</f>
        <v>0.57214656290531773</v>
      </c>
    </row>
    <row r="98" spans="1:13" x14ac:dyDescent="0.25">
      <c r="A98" s="1">
        <v>763</v>
      </c>
      <c r="B98" s="1">
        <v>9792</v>
      </c>
      <c r="C98" s="1" t="s">
        <v>246</v>
      </c>
      <c r="D98" s="1" t="s">
        <v>242</v>
      </c>
      <c r="E98" s="1" t="s">
        <v>243</v>
      </c>
      <c r="F98" s="1">
        <v>796</v>
      </c>
      <c r="G98" s="1">
        <v>1347</v>
      </c>
      <c r="H98" s="1" t="s">
        <v>285</v>
      </c>
      <c r="I98" s="1" t="s">
        <v>44</v>
      </c>
      <c r="J98" s="1" t="str">
        <f>IF(Shipment_Details[[#This Row],[SH_WEIGHT]]&gt; 500,"HEAVY","LIGHT")</f>
        <v>HEAVY</v>
      </c>
      <c r="K98" s="1">
        <f>SUMIFS(Shipment_Details[SH_WEIGHT],Shipment_Details[SH_DOMAIN],Shipment_Details[[#This Row],[SH_DOMAIN]],Shipment_Details[SER_TYPE],Shipment_Details[[#This Row],[SER_TYPE]])</f>
        <v>29852</v>
      </c>
      <c r="L98" s="1">
        <f>SUMIFS(Shipment_Details[SH_CHARGES],Shipment_Details[SH_DOMAIN],Shipment_Details[[#This Row],[SH_DOMAIN]],Shipment_Details[SER_TYPE],Shipment_Details[[#This Row],[SER_TYPE]])</f>
        <v>52680</v>
      </c>
      <c r="M98" s="1">
        <f>Shipment_Details[[#This Row],[Sum_OF_weights_sertype_shdomain]]/Shipment_Details[[#This Row],[Sum_OF_Charges_sertype_shdomain2]]</f>
        <v>0.56666666666666665</v>
      </c>
    </row>
    <row r="99" spans="1:13" x14ac:dyDescent="0.25">
      <c r="A99" s="1">
        <v>168</v>
      </c>
      <c r="B99" s="1">
        <v>9934</v>
      </c>
      <c r="C99" s="1" t="s">
        <v>1245</v>
      </c>
      <c r="D99" s="1" t="s">
        <v>238</v>
      </c>
      <c r="E99" s="1" t="s">
        <v>239</v>
      </c>
      <c r="F99" s="1">
        <v>26</v>
      </c>
      <c r="G99" s="1">
        <v>47</v>
      </c>
      <c r="H99" s="1" t="s">
        <v>1369</v>
      </c>
      <c r="I99" s="1" t="s">
        <v>1370</v>
      </c>
      <c r="J99" s="1" t="str">
        <f>IF(Shipment_Details[[#This Row],[SH_WEIGHT]]&gt; 500,"HEAVY","LIGHT")</f>
        <v>LIGHT</v>
      </c>
      <c r="K99" s="1">
        <f>SUMIFS(Shipment_Details[SH_WEIGHT],Shipment_Details[SH_DOMAIN],Shipment_Details[[#This Row],[SH_DOMAIN]],Shipment_Details[SER_TYPE],Shipment_Details[[#This Row],[SER_TYPE]])</f>
        <v>30113</v>
      </c>
      <c r="L99" s="1">
        <f>SUMIFS(Shipment_Details[SH_CHARGES],Shipment_Details[SH_DOMAIN],Shipment_Details[[#This Row],[SH_DOMAIN]],Shipment_Details[SER_TYPE],Shipment_Details[[#This Row],[SER_TYPE]])</f>
        <v>52693</v>
      </c>
      <c r="M99" s="1">
        <f>Shipment_Details[[#This Row],[Sum_OF_weights_sertype_shdomain]]/Shipment_Details[[#This Row],[Sum_OF_Charges_sertype_shdomain2]]</f>
        <v>0.57148008274343842</v>
      </c>
    </row>
    <row r="100" spans="1:13" x14ac:dyDescent="0.25">
      <c r="A100" s="1">
        <v>723</v>
      </c>
      <c r="B100" s="1">
        <v>1980</v>
      </c>
      <c r="C100" s="1" t="s">
        <v>267</v>
      </c>
      <c r="D100" s="1" t="s">
        <v>238</v>
      </c>
      <c r="E100" s="1" t="s">
        <v>243</v>
      </c>
      <c r="F100" s="1">
        <v>490</v>
      </c>
      <c r="G100" s="1">
        <v>762</v>
      </c>
      <c r="H100" s="1" t="s">
        <v>1371</v>
      </c>
      <c r="I100" s="1" t="s">
        <v>1372</v>
      </c>
      <c r="J100" s="1" t="str">
        <f>IF(Shipment_Details[[#This Row],[SH_WEIGHT]]&gt; 500,"HEAVY","LIGHT")</f>
        <v>LIGHT</v>
      </c>
      <c r="K100" s="1">
        <f>SUMIFS(Shipment_Details[SH_WEIGHT],Shipment_Details[SH_DOMAIN],Shipment_Details[[#This Row],[SH_DOMAIN]],Shipment_Details[SER_TYPE],Shipment_Details[[#This Row],[SER_TYPE]])</f>
        <v>28232</v>
      </c>
      <c r="L100" s="1">
        <f>SUMIFS(Shipment_Details[SH_CHARGES],Shipment_Details[SH_DOMAIN],Shipment_Details[[#This Row],[SH_DOMAIN]],Shipment_Details[SER_TYPE],Shipment_Details[[#This Row],[SER_TYPE]])</f>
        <v>49344</v>
      </c>
      <c r="M100" s="1">
        <f>Shipment_Details[[#This Row],[Sum_OF_weights_sertype_shdomain]]/Shipment_Details[[#This Row],[Sum_OF_Charges_sertype_shdomain2]]</f>
        <v>0.57214656290531773</v>
      </c>
    </row>
    <row r="101" spans="1:13" x14ac:dyDescent="0.25">
      <c r="A101" s="1">
        <v>438</v>
      </c>
      <c r="B101" s="1">
        <v>9251</v>
      </c>
      <c r="C101" s="1" t="s">
        <v>249</v>
      </c>
      <c r="D101" s="1" t="s">
        <v>238</v>
      </c>
      <c r="E101" s="1" t="s">
        <v>239</v>
      </c>
      <c r="F101" s="1">
        <v>430</v>
      </c>
      <c r="G101" s="1">
        <v>642</v>
      </c>
      <c r="H101" s="1" t="s">
        <v>1373</v>
      </c>
      <c r="I101" s="1" t="s">
        <v>1374</v>
      </c>
      <c r="J101" s="1" t="str">
        <f>IF(Shipment_Details[[#This Row],[SH_WEIGHT]]&gt; 500,"HEAVY","LIGHT")</f>
        <v>LIGHT</v>
      </c>
      <c r="K101" s="1">
        <f>SUMIFS(Shipment_Details[SH_WEIGHT],Shipment_Details[SH_DOMAIN],Shipment_Details[[#This Row],[SH_DOMAIN]],Shipment_Details[SER_TYPE],Shipment_Details[[#This Row],[SER_TYPE]])</f>
        <v>30113</v>
      </c>
      <c r="L101" s="1">
        <f>SUMIFS(Shipment_Details[SH_CHARGES],Shipment_Details[SH_DOMAIN],Shipment_Details[[#This Row],[SH_DOMAIN]],Shipment_Details[SER_TYPE],Shipment_Details[[#This Row],[SER_TYPE]])</f>
        <v>52693</v>
      </c>
      <c r="M101" s="1">
        <f>Shipment_Details[[#This Row],[Sum_OF_weights_sertype_shdomain]]/Shipment_Details[[#This Row],[Sum_OF_Charges_sertype_shdomain2]]</f>
        <v>0.57148008274343842</v>
      </c>
    </row>
    <row r="102" spans="1:13" x14ac:dyDescent="0.25">
      <c r="A102" s="1">
        <v>162</v>
      </c>
      <c r="B102" s="1">
        <v>6717</v>
      </c>
      <c r="C102" s="1" t="s">
        <v>1245</v>
      </c>
      <c r="D102" s="1" t="s">
        <v>238</v>
      </c>
      <c r="E102" s="1" t="s">
        <v>243</v>
      </c>
      <c r="F102" s="1">
        <v>209</v>
      </c>
      <c r="G102" s="1">
        <v>665</v>
      </c>
      <c r="H102" s="1" t="s">
        <v>1375</v>
      </c>
      <c r="I102" s="1" t="s">
        <v>1376</v>
      </c>
      <c r="J102" s="1" t="str">
        <f>IF(Shipment_Details[[#This Row],[SH_WEIGHT]]&gt; 500,"HEAVY","LIGHT")</f>
        <v>LIGHT</v>
      </c>
      <c r="K102" s="1">
        <f>SUMIFS(Shipment_Details[SH_WEIGHT],Shipment_Details[SH_DOMAIN],Shipment_Details[[#This Row],[SH_DOMAIN]],Shipment_Details[SER_TYPE],Shipment_Details[[#This Row],[SER_TYPE]])</f>
        <v>28232</v>
      </c>
      <c r="L102" s="1">
        <f>SUMIFS(Shipment_Details[SH_CHARGES],Shipment_Details[SH_DOMAIN],Shipment_Details[[#This Row],[SH_DOMAIN]],Shipment_Details[SER_TYPE],Shipment_Details[[#This Row],[SER_TYPE]])</f>
        <v>49344</v>
      </c>
      <c r="M102" s="1">
        <f>Shipment_Details[[#This Row],[Sum_OF_weights_sertype_shdomain]]/Shipment_Details[[#This Row],[Sum_OF_Charges_sertype_shdomain2]]</f>
        <v>0.57214656290531773</v>
      </c>
    </row>
    <row r="103" spans="1:13" x14ac:dyDescent="0.25">
      <c r="A103" s="1">
        <v>246</v>
      </c>
      <c r="B103" s="1">
        <v>3622</v>
      </c>
      <c r="C103" s="1" t="s">
        <v>267</v>
      </c>
      <c r="D103" s="1" t="s">
        <v>242</v>
      </c>
      <c r="E103" s="1" t="s">
        <v>243</v>
      </c>
      <c r="F103" s="1">
        <v>379</v>
      </c>
      <c r="G103" s="1">
        <v>963</v>
      </c>
      <c r="H103" s="1" t="s">
        <v>1377</v>
      </c>
      <c r="I103" s="1" t="s">
        <v>1378</v>
      </c>
      <c r="J103" s="1" t="str">
        <f>IF(Shipment_Details[[#This Row],[SH_WEIGHT]]&gt; 500,"HEAVY","LIGHT")</f>
        <v>LIGHT</v>
      </c>
      <c r="K103" s="1">
        <f>SUMIFS(Shipment_Details[SH_WEIGHT],Shipment_Details[SH_DOMAIN],Shipment_Details[[#This Row],[SH_DOMAIN]],Shipment_Details[SER_TYPE],Shipment_Details[[#This Row],[SER_TYPE]])</f>
        <v>29852</v>
      </c>
      <c r="L103" s="1">
        <f>SUMIFS(Shipment_Details[SH_CHARGES],Shipment_Details[SH_DOMAIN],Shipment_Details[[#This Row],[SH_DOMAIN]],Shipment_Details[SER_TYPE],Shipment_Details[[#This Row],[SER_TYPE]])</f>
        <v>52680</v>
      </c>
      <c r="M103" s="1">
        <f>Shipment_Details[[#This Row],[Sum_OF_weights_sertype_shdomain]]/Shipment_Details[[#This Row],[Sum_OF_Charges_sertype_shdomain2]]</f>
        <v>0.56666666666666665</v>
      </c>
    </row>
    <row r="104" spans="1:13" x14ac:dyDescent="0.25">
      <c r="A104" s="1">
        <v>105</v>
      </c>
      <c r="B104" s="1">
        <v>8808</v>
      </c>
      <c r="C104" s="1" t="s">
        <v>261</v>
      </c>
      <c r="D104" s="1" t="s">
        <v>238</v>
      </c>
      <c r="E104" s="1" t="s">
        <v>239</v>
      </c>
      <c r="F104" s="1">
        <v>949</v>
      </c>
      <c r="G104" s="1">
        <v>1419</v>
      </c>
      <c r="H104" s="1" t="s">
        <v>1379</v>
      </c>
      <c r="I104" s="1" t="s">
        <v>1380</v>
      </c>
      <c r="J104" s="1" t="str">
        <f>IF(Shipment_Details[[#This Row],[SH_WEIGHT]]&gt; 500,"HEAVY","LIGHT")</f>
        <v>HEAVY</v>
      </c>
      <c r="K104" s="1">
        <f>SUMIFS(Shipment_Details[SH_WEIGHT],Shipment_Details[SH_DOMAIN],Shipment_Details[[#This Row],[SH_DOMAIN]],Shipment_Details[SER_TYPE],Shipment_Details[[#This Row],[SER_TYPE]])</f>
        <v>30113</v>
      </c>
      <c r="L104" s="1">
        <f>SUMIFS(Shipment_Details[SH_CHARGES],Shipment_Details[SH_DOMAIN],Shipment_Details[[#This Row],[SH_DOMAIN]],Shipment_Details[SER_TYPE],Shipment_Details[[#This Row],[SER_TYPE]])</f>
        <v>52693</v>
      </c>
      <c r="M104" s="1">
        <f>Shipment_Details[[#This Row],[Sum_OF_weights_sertype_shdomain]]/Shipment_Details[[#This Row],[Sum_OF_Charges_sertype_shdomain2]]</f>
        <v>0.57148008274343842</v>
      </c>
    </row>
    <row r="105" spans="1:13" x14ac:dyDescent="0.25">
      <c r="A105" s="1">
        <v>308</v>
      </c>
      <c r="B105" s="1">
        <v>4920</v>
      </c>
      <c r="C105" s="1" t="s">
        <v>252</v>
      </c>
      <c r="D105" s="1" t="s">
        <v>238</v>
      </c>
      <c r="E105" s="1" t="s">
        <v>243</v>
      </c>
      <c r="F105" s="1">
        <v>438</v>
      </c>
      <c r="G105" s="1">
        <v>656</v>
      </c>
      <c r="H105" s="1" t="s">
        <v>1381</v>
      </c>
      <c r="I105" s="1" t="s">
        <v>1355</v>
      </c>
      <c r="J105" s="1" t="str">
        <f>IF(Shipment_Details[[#This Row],[SH_WEIGHT]]&gt; 500,"HEAVY","LIGHT")</f>
        <v>LIGHT</v>
      </c>
      <c r="K105" s="1">
        <f>SUMIFS(Shipment_Details[SH_WEIGHT],Shipment_Details[SH_DOMAIN],Shipment_Details[[#This Row],[SH_DOMAIN]],Shipment_Details[SER_TYPE],Shipment_Details[[#This Row],[SER_TYPE]])</f>
        <v>28232</v>
      </c>
      <c r="L105" s="1">
        <f>SUMIFS(Shipment_Details[SH_CHARGES],Shipment_Details[SH_DOMAIN],Shipment_Details[[#This Row],[SH_DOMAIN]],Shipment_Details[SER_TYPE],Shipment_Details[[#This Row],[SER_TYPE]])</f>
        <v>49344</v>
      </c>
      <c r="M105" s="1">
        <f>Shipment_Details[[#This Row],[Sum_OF_weights_sertype_shdomain]]/Shipment_Details[[#This Row],[Sum_OF_Charges_sertype_shdomain2]]</f>
        <v>0.57214656290531773</v>
      </c>
    </row>
    <row r="106" spans="1:13" x14ac:dyDescent="0.25">
      <c r="A106" s="1">
        <v>172</v>
      </c>
      <c r="B106" s="1">
        <v>3140</v>
      </c>
      <c r="C106" s="1" t="s">
        <v>255</v>
      </c>
      <c r="D106" s="1" t="s">
        <v>242</v>
      </c>
      <c r="E106" s="1" t="s">
        <v>243</v>
      </c>
      <c r="F106" s="1">
        <v>726</v>
      </c>
      <c r="G106" s="1">
        <v>1381</v>
      </c>
      <c r="H106" s="1" t="s">
        <v>1382</v>
      </c>
      <c r="I106" s="1" t="s">
        <v>1383</v>
      </c>
      <c r="J106" s="1" t="str">
        <f>IF(Shipment_Details[[#This Row],[SH_WEIGHT]]&gt; 500,"HEAVY","LIGHT")</f>
        <v>HEAVY</v>
      </c>
      <c r="K106" s="1">
        <f>SUMIFS(Shipment_Details[SH_WEIGHT],Shipment_Details[SH_DOMAIN],Shipment_Details[[#This Row],[SH_DOMAIN]],Shipment_Details[SER_TYPE],Shipment_Details[[#This Row],[SER_TYPE]])</f>
        <v>29852</v>
      </c>
      <c r="L106" s="1">
        <f>SUMIFS(Shipment_Details[SH_CHARGES],Shipment_Details[SH_DOMAIN],Shipment_Details[[#This Row],[SH_DOMAIN]],Shipment_Details[SER_TYPE],Shipment_Details[[#This Row],[SER_TYPE]])</f>
        <v>52680</v>
      </c>
      <c r="M106" s="1">
        <f>Shipment_Details[[#This Row],[Sum_OF_weights_sertype_shdomain]]/Shipment_Details[[#This Row],[Sum_OF_Charges_sertype_shdomain2]]</f>
        <v>0.56666666666666665</v>
      </c>
    </row>
    <row r="107" spans="1:13" x14ac:dyDescent="0.25">
      <c r="A107" s="1">
        <v>775</v>
      </c>
      <c r="B107" s="1">
        <v>8104</v>
      </c>
      <c r="C107" s="1" t="s">
        <v>249</v>
      </c>
      <c r="D107" s="1" t="s">
        <v>238</v>
      </c>
      <c r="E107" s="1" t="s">
        <v>243</v>
      </c>
      <c r="F107" s="1">
        <v>451</v>
      </c>
      <c r="G107" s="1">
        <v>713</v>
      </c>
      <c r="H107" s="1" t="s">
        <v>144</v>
      </c>
      <c r="I107" s="1" t="s">
        <v>1384</v>
      </c>
      <c r="J107" s="1" t="str">
        <f>IF(Shipment_Details[[#This Row],[SH_WEIGHT]]&gt; 500,"HEAVY","LIGHT")</f>
        <v>LIGHT</v>
      </c>
      <c r="K107" s="1">
        <f>SUMIFS(Shipment_Details[SH_WEIGHT],Shipment_Details[SH_DOMAIN],Shipment_Details[[#This Row],[SH_DOMAIN]],Shipment_Details[SER_TYPE],Shipment_Details[[#This Row],[SER_TYPE]])</f>
        <v>28232</v>
      </c>
      <c r="L107" s="1">
        <f>SUMIFS(Shipment_Details[SH_CHARGES],Shipment_Details[SH_DOMAIN],Shipment_Details[[#This Row],[SH_DOMAIN]],Shipment_Details[SER_TYPE],Shipment_Details[[#This Row],[SER_TYPE]])</f>
        <v>49344</v>
      </c>
      <c r="M107" s="1">
        <f>Shipment_Details[[#This Row],[Sum_OF_weights_sertype_shdomain]]/Shipment_Details[[#This Row],[Sum_OF_Charges_sertype_shdomain2]]</f>
        <v>0.57214656290531773</v>
      </c>
    </row>
    <row r="108" spans="1:13" x14ac:dyDescent="0.25">
      <c r="A108" s="1">
        <v>333</v>
      </c>
      <c r="B108" s="1">
        <v>2208</v>
      </c>
      <c r="C108" s="1" t="s">
        <v>246</v>
      </c>
      <c r="D108" s="1" t="s">
        <v>238</v>
      </c>
      <c r="E108" s="1" t="s">
        <v>239</v>
      </c>
      <c r="F108" s="1">
        <v>812</v>
      </c>
      <c r="G108" s="1">
        <v>1104</v>
      </c>
      <c r="H108" s="1" t="s">
        <v>1385</v>
      </c>
      <c r="I108" s="1" t="s">
        <v>1386</v>
      </c>
      <c r="J108" s="1" t="str">
        <f>IF(Shipment_Details[[#This Row],[SH_WEIGHT]]&gt; 500,"HEAVY","LIGHT")</f>
        <v>HEAVY</v>
      </c>
      <c r="K108" s="1">
        <f>SUMIFS(Shipment_Details[SH_WEIGHT],Shipment_Details[SH_DOMAIN],Shipment_Details[[#This Row],[SH_DOMAIN]],Shipment_Details[SER_TYPE],Shipment_Details[[#This Row],[SER_TYPE]])</f>
        <v>30113</v>
      </c>
      <c r="L108" s="1">
        <f>SUMIFS(Shipment_Details[SH_CHARGES],Shipment_Details[SH_DOMAIN],Shipment_Details[[#This Row],[SH_DOMAIN]],Shipment_Details[SER_TYPE],Shipment_Details[[#This Row],[SER_TYPE]])</f>
        <v>52693</v>
      </c>
      <c r="M108" s="1">
        <f>Shipment_Details[[#This Row],[Sum_OF_weights_sertype_shdomain]]/Shipment_Details[[#This Row],[Sum_OF_Charges_sertype_shdomain2]]</f>
        <v>0.57148008274343842</v>
      </c>
    </row>
    <row r="109" spans="1:13" x14ac:dyDescent="0.25">
      <c r="A109" s="1">
        <v>548</v>
      </c>
      <c r="B109" s="1">
        <v>7043</v>
      </c>
      <c r="C109" s="1" t="s">
        <v>237</v>
      </c>
      <c r="D109" s="1" t="s">
        <v>242</v>
      </c>
      <c r="E109" s="1" t="s">
        <v>239</v>
      </c>
      <c r="F109" s="1">
        <v>240</v>
      </c>
      <c r="G109" s="1">
        <v>571</v>
      </c>
      <c r="H109" s="1" t="s">
        <v>1387</v>
      </c>
      <c r="I109" s="1" t="s">
        <v>1388</v>
      </c>
      <c r="J109" s="1" t="str">
        <f>IF(Shipment_Details[[#This Row],[SH_WEIGHT]]&gt; 500,"HEAVY","LIGHT")</f>
        <v>LIGHT</v>
      </c>
      <c r="K109" s="1">
        <f>SUMIFS(Shipment_Details[SH_WEIGHT],Shipment_Details[SH_DOMAIN],Shipment_Details[[#This Row],[SH_DOMAIN]],Shipment_Details[SER_TYPE],Shipment_Details[[#This Row],[SER_TYPE]])</f>
        <v>16206</v>
      </c>
      <c r="L109" s="1">
        <f>SUMIFS(Shipment_Details[SH_CHARGES],Shipment_Details[SH_DOMAIN],Shipment_Details[[#This Row],[SH_DOMAIN]],Shipment_Details[SER_TYPE],Shipment_Details[[#This Row],[SER_TYPE]])</f>
        <v>32877</v>
      </c>
      <c r="M109" s="1">
        <f>Shipment_Details[[#This Row],[Sum_OF_weights_sertype_shdomain]]/Shipment_Details[[#This Row],[Sum_OF_Charges_sertype_shdomain2]]</f>
        <v>0.49292818687836482</v>
      </c>
    </row>
    <row r="110" spans="1:13" x14ac:dyDescent="0.25">
      <c r="A110" s="1">
        <v>665</v>
      </c>
      <c r="B110" s="1">
        <v>7485</v>
      </c>
      <c r="C110" s="1" t="s">
        <v>1245</v>
      </c>
      <c r="D110" s="1" t="s">
        <v>238</v>
      </c>
      <c r="E110" s="1" t="s">
        <v>239</v>
      </c>
      <c r="F110" s="1">
        <v>982</v>
      </c>
      <c r="G110" s="1">
        <v>1405</v>
      </c>
      <c r="H110" s="1" t="s">
        <v>1389</v>
      </c>
      <c r="I110" s="1" t="s">
        <v>1390</v>
      </c>
      <c r="J110" s="1" t="str">
        <f>IF(Shipment_Details[[#This Row],[SH_WEIGHT]]&gt; 500,"HEAVY","LIGHT")</f>
        <v>HEAVY</v>
      </c>
      <c r="K110" s="1">
        <f>SUMIFS(Shipment_Details[SH_WEIGHT],Shipment_Details[SH_DOMAIN],Shipment_Details[[#This Row],[SH_DOMAIN]],Shipment_Details[SER_TYPE],Shipment_Details[[#This Row],[SER_TYPE]])</f>
        <v>30113</v>
      </c>
      <c r="L110" s="1">
        <f>SUMIFS(Shipment_Details[SH_CHARGES],Shipment_Details[SH_DOMAIN],Shipment_Details[[#This Row],[SH_DOMAIN]],Shipment_Details[SER_TYPE],Shipment_Details[[#This Row],[SER_TYPE]])</f>
        <v>52693</v>
      </c>
      <c r="M110" s="1">
        <f>Shipment_Details[[#This Row],[Sum_OF_weights_sertype_shdomain]]/Shipment_Details[[#This Row],[Sum_OF_Charges_sertype_shdomain2]]</f>
        <v>0.57148008274343842</v>
      </c>
    </row>
    <row r="111" spans="1:13" x14ac:dyDescent="0.25">
      <c r="A111" s="1">
        <v>305</v>
      </c>
      <c r="B111" s="1">
        <v>1748</v>
      </c>
      <c r="C111" s="1" t="s">
        <v>267</v>
      </c>
      <c r="D111" s="1" t="s">
        <v>238</v>
      </c>
      <c r="E111" s="1" t="s">
        <v>243</v>
      </c>
      <c r="F111" s="1">
        <v>954</v>
      </c>
      <c r="G111" s="1">
        <v>1473</v>
      </c>
      <c r="H111" s="1" t="s">
        <v>1391</v>
      </c>
      <c r="I111" s="1" t="s">
        <v>1392</v>
      </c>
      <c r="J111" s="1" t="str">
        <f>IF(Shipment_Details[[#This Row],[SH_WEIGHT]]&gt; 500,"HEAVY","LIGHT")</f>
        <v>HEAVY</v>
      </c>
      <c r="K111" s="1">
        <f>SUMIFS(Shipment_Details[SH_WEIGHT],Shipment_Details[SH_DOMAIN],Shipment_Details[[#This Row],[SH_DOMAIN]],Shipment_Details[SER_TYPE],Shipment_Details[[#This Row],[SER_TYPE]])</f>
        <v>28232</v>
      </c>
      <c r="L111" s="1">
        <f>SUMIFS(Shipment_Details[SH_CHARGES],Shipment_Details[SH_DOMAIN],Shipment_Details[[#This Row],[SH_DOMAIN]],Shipment_Details[SER_TYPE],Shipment_Details[[#This Row],[SER_TYPE]])</f>
        <v>49344</v>
      </c>
      <c r="M111" s="1">
        <f>Shipment_Details[[#This Row],[Sum_OF_weights_sertype_shdomain]]/Shipment_Details[[#This Row],[Sum_OF_Charges_sertype_shdomain2]]</f>
        <v>0.57214656290531773</v>
      </c>
    </row>
    <row r="112" spans="1:13" x14ac:dyDescent="0.25">
      <c r="A112" s="1">
        <v>938</v>
      </c>
      <c r="B112" s="1">
        <v>9968</v>
      </c>
      <c r="C112" s="1" t="s">
        <v>264</v>
      </c>
      <c r="D112" s="1" t="s">
        <v>238</v>
      </c>
      <c r="E112" s="1" t="s">
        <v>239</v>
      </c>
      <c r="F112" s="1">
        <v>35</v>
      </c>
      <c r="G112" s="1">
        <v>20</v>
      </c>
      <c r="H112" s="1" t="s">
        <v>965</v>
      </c>
      <c r="I112" s="1" t="s">
        <v>1393</v>
      </c>
      <c r="J112" s="1" t="str">
        <f>IF(Shipment_Details[[#This Row],[SH_WEIGHT]]&gt; 500,"HEAVY","LIGHT")</f>
        <v>LIGHT</v>
      </c>
      <c r="K112" s="1">
        <f>SUMIFS(Shipment_Details[SH_WEIGHT],Shipment_Details[SH_DOMAIN],Shipment_Details[[#This Row],[SH_DOMAIN]],Shipment_Details[SER_TYPE],Shipment_Details[[#This Row],[SER_TYPE]])</f>
        <v>30113</v>
      </c>
      <c r="L112" s="1">
        <f>SUMIFS(Shipment_Details[SH_CHARGES],Shipment_Details[SH_DOMAIN],Shipment_Details[[#This Row],[SH_DOMAIN]],Shipment_Details[SER_TYPE],Shipment_Details[[#This Row],[SER_TYPE]])</f>
        <v>52693</v>
      </c>
      <c r="M112" s="1">
        <f>Shipment_Details[[#This Row],[Sum_OF_weights_sertype_shdomain]]/Shipment_Details[[#This Row],[Sum_OF_Charges_sertype_shdomain2]]</f>
        <v>0.57148008274343842</v>
      </c>
    </row>
    <row r="113" spans="1:13" x14ac:dyDescent="0.25">
      <c r="A113" s="1">
        <v>714</v>
      </c>
      <c r="B113" s="1">
        <v>5330</v>
      </c>
      <c r="C113" s="1" t="s">
        <v>252</v>
      </c>
      <c r="D113" s="1" t="s">
        <v>238</v>
      </c>
      <c r="E113" s="1" t="s">
        <v>243</v>
      </c>
      <c r="F113" s="1">
        <v>148</v>
      </c>
      <c r="G113" s="1">
        <v>835</v>
      </c>
      <c r="H113" s="1" t="s">
        <v>1394</v>
      </c>
      <c r="I113" s="1" t="s">
        <v>1395</v>
      </c>
      <c r="J113" s="1" t="str">
        <f>IF(Shipment_Details[[#This Row],[SH_WEIGHT]]&gt; 500,"HEAVY","LIGHT")</f>
        <v>LIGHT</v>
      </c>
      <c r="K113" s="1">
        <f>SUMIFS(Shipment_Details[SH_WEIGHT],Shipment_Details[SH_DOMAIN],Shipment_Details[[#This Row],[SH_DOMAIN]],Shipment_Details[SER_TYPE],Shipment_Details[[#This Row],[SER_TYPE]])</f>
        <v>28232</v>
      </c>
      <c r="L113" s="1">
        <f>SUMIFS(Shipment_Details[SH_CHARGES],Shipment_Details[SH_DOMAIN],Shipment_Details[[#This Row],[SH_DOMAIN]],Shipment_Details[SER_TYPE],Shipment_Details[[#This Row],[SER_TYPE]])</f>
        <v>49344</v>
      </c>
      <c r="M113" s="1">
        <f>Shipment_Details[[#This Row],[Sum_OF_weights_sertype_shdomain]]/Shipment_Details[[#This Row],[Sum_OF_Charges_sertype_shdomain2]]</f>
        <v>0.57214656290531773</v>
      </c>
    </row>
    <row r="114" spans="1:13" x14ac:dyDescent="0.25">
      <c r="A114" s="1">
        <v>251</v>
      </c>
      <c r="B114" s="1">
        <v>2183</v>
      </c>
      <c r="C114" s="1" t="s">
        <v>255</v>
      </c>
      <c r="D114" s="1" t="s">
        <v>242</v>
      </c>
      <c r="E114" s="1" t="s">
        <v>239</v>
      </c>
      <c r="F114" s="1">
        <v>422</v>
      </c>
      <c r="G114" s="1">
        <v>651</v>
      </c>
      <c r="H114" s="1" t="s">
        <v>1396</v>
      </c>
      <c r="I114" s="1" t="s">
        <v>1397</v>
      </c>
      <c r="J114" s="1" t="str">
        <f>IF(Shipment_Details[[#This Row],[SH_WEIGHT]]&gt; 500,"HEAVY","LIGHT")</f>
        <v>LIGHT</v>
      </c>
      <c r="K114" s="1">
        <f>SUMIFS(Shipment_Details[SH_WEIGHT],Shipment_Details[SH_DOMAIN],Shipment_Details[[#This Row],[SH_DOMAIN]],Shipment_Details[SER_TYPE],Shipment_Details[[#This Row],[SER_TYPE]])</f>
        <v>16206</v>
      </c>
      <c r="L114" s="1">
        <f>SUMIFS(Shipment_Details[SH_CHARGES],Shipment_Details[SH_DOMAIN],Shipment_Details[[#This Row],[SH_DOMAIN]],Shipment_Details[SER_TYPE],Shipment_Details[[#This Row],[SER_TYPE]])</f>
        <v>32877</v>
      </c>
      <c r="M114" s="1">
        <f>Shipment_Details[[#This Row],[Sum_OF_weights_sertype_shdomain]]/Shipment_Details[[#This Row],[Sum_OF_Charges_sertype_shdomain2]]</f>
        <v>0.49292818687836482</v>
      </c>
    </row>
    <row r="115" spans="1:13" x14ac:dyDescent="0.25">
      <c r="A115" s="1">
        <v>330</v>
      </c>
      <c r="B115" s="1">
        <v>2182</v>
      </c>
      <c r="C115" s="1" t="s">
        <v>249</v>
      </c>
      <c r="D115" s="1" t="s">
        <v>238</v>
      </c>
      <c r="E115" s="1" t="s">
        <v>243</v>
      </c>
      <c r="F115" s="1">
        <v>275</v>
      </c>
      <c r="G115" s="1">
        <v>653</v>
      </c>
      <c r="H115" s="1" t="s">
        <v>1398</v>
      </c>
      <c r="I115" s="1" t="s">
        <v>1399</v>
      </c>
      <c r="J115" s="1" t="str">
        <f>IF(Shipment_Details[[#This Row],[SH_WEIGHT]]&gt; 500,"HEAVY","LIGHT")</f>
        <v>LIGHT</v>
      </c>
      <c r="K115" s="1">
        <f>SUMIFS(Shipment_Details[SH_WEIGHT],Shipment_Details[SH_DOMAIN],Shipment_Details[[#This Row],[SH_DOMAIN]],Shipment_Details[SER_TYPE],Shipment_Details[[#This Row],[SER_TYPE]])</f>
        <v>28232</v>
      </c>
      <c r="L115" s="1">
        <f>SUMIFS(Shipment_Details[SH_CHARGES],Shipment_Details[SH_DOMAIN],Shipment_Details[[#This Row],[SH_DOMAIN]],Shipment_Details[SER_TYPE],Shipment_Details[[#This Row],[SER_TYPE]])</f>
        <v>49344</v>
      </c>
      <c r="M115" s="1">
        <f>Shipment_Details[[#This Row],[Sum_OF_weights_sertype_shdomain]]/Shipment_Details[[#This Row],[Sum_OF_Charges_sertype_shdomain2]]</f>
        <v>0.57214656290531773</v>
      </c>
    </row>
    <row r="116" spans="1:13" x14ac:dyDescent="0.25">
      <c r="A116" s="1">
        <v>69</v>
      </c>
      <c r="B116" s="1">
        <v>1087</v>
      </c>
      <c r="C116" s="1" t="s">
        <v>237</v>
      </c>
      <c r="D116" s="1" t="s">
        <v>238</v>
      </c>
      <c r="E116" s="1" t="s">
        <v>239</v>
      </c>
      <c r="F116" s="1">
        <v>367</v>
      </c>
      <c r="G116" s="1">
        <v>740</v>
      </c>
      <c r="H116" s="1" t="s">
        <v>687</v>
      </c>
      <c r="I116" s="1" t="s">
        <v>1012</v>
      </c>
      <c r="J116" s="1" t="str">
        <f>IF(Shipment_Details[[#This Row],[SH_WEIGHT]]&gt; 500,"HEAVY","LIGHT")</f>
        <v>LIGHT</v>
      </c>
      <c r="K116" s="1">
        <f>SUMIFS(Shipment_Details[SH_WEIGHT],Shipment_Details[SH_DOMAIN],Shipment_Details[[#This Row],[SH_DOMAIN]],Shipment_Details[SER_TYPE],Shipment_Details[[#This Row],[SER_TYPE]])</f>
        <v>30113</v>
      </c>
      <c r="L116" s="1">
        <f>SUMIFS(Shipment_Details[SH_CHARGES],Shipment_Details[SH_DOMAIN],Shipment_Details[[#This Row],[SH_DOMAIN]],Shipment_Details[SER_TYPE],Shipment_Details[[#This Row],[SER_TYPE]])</f>
        <v>52693</v>
      </c>
      <c r="M116" s="1">
        <f>Shipment_Details[[#This Row],[Sum_OF_weights_sertype_shdomain]]/Shipment_Details[[#This Row],[Sum_OF_Charges_sertype_shdomain2]]</f>
        <v>0.57148008274343842</v>
      </c>
    </row>
    <row r="117" spans="1:13" x14ac:dyDescent="0.25">
      <c r="A117" s="1">
        <v>969</v>
      </c>
      <c r="B117" s="1">
        <v>4296</v>
      </c>
      <c r="C117" s="1" t="s">
        <v>261</v>
      </c>
      <c r="D117" s="1" t="s">
        <v>242</v>
      </c>
      <c r="E117" s="1" t="s">
        <v>243</v>
      </c>
      <c r="F117" s="1">
        <v>507</v>
      </c>
      <c r="G117" s="1">
        <v>1334</v>
      </c>
      <c r="H117" s="1" t="s">
        <v>1400</v>
      </c>
      <c r="I117" s="1" t="s">
        <v>1401</v>
      </c>
      <c r="J117" s="1" t="str">
        <f>IF(Shipment_Details[[#This Row],[SH_WEIGHT]]&gt; 500,"HEAVY","LIGHT")</f>
        <v>HEAVY</v>
      </c>
      <c r="K117" s="1">
        <f>SUMIFS(Shipment_Details[SH_WEIGHT],Shipment_Details[SH_DOMAIN],Shipment_Details[[#This Row],[SH_DOMAIN]],Shipment_Details[SER_TYPE],Shipment_Details[[#This Row],[SER_TYPE]])</f>
        <v>29852</v>
      </c>
      <c r="L117" s="1">
        <f>SUMIFS(Shipment_Details[SH_CHARGES],Shipment_Details[SH_DOMAIN],Shipment_Details[[#This Row],[SH_DOMAIN]],Shipment_Details[SER_TYPE],Shipment_Details[[#This Row],[SER_TYPE]])</f>
        <v>52680</v>
      </c>
      <c r="M117" s="1">
        <f>Shipment_Details[[#This Row],[Sum_OF_weights_sertype_shdomain]]/Shipment_Details[[#This Row],[Sum_OF_Charges_sertype_shdomain2]]</f>
        <v>0.56666666666666665</v>
      </c>
    </row>
    <row r="118" spans="1:13" x14ac:dyDescent="0.25">
      <c r="A118" s="1">
        <v>974</v>
      </c>
      <c r="B118" s="1">
        <v>9784</v>
      </c>
      <c r="C118" s="1" t="s">
        <v>267</v>
      </c>
      <c r="D118" s="1" t="s">
        <v>242</v>
      </c>
      <c r="E118" s="1" t="s">
        <v>239</v>
      </c>
      <c r="F118" s="1">
        <v>442</v>
      </c>
      <c r="G118" s="1">
        <v>770</v>
      </c>
      <c r="H118" s="1" t="s">
        <v>159</v>
      </c>
      <c r="I118" s="1" t="s">
        <v>1402</v>
      </c>
      <c r="J118" s="1" t="str">
        <f>IF(Shipment_Details[[#This Row],[SH_WEIGHT]]&gt; 500,"HEAVY","LIGHT")</f>
        <v>LIGHT</v>
      </c>
      <c r="K118" s="1">
        <f>SUMIFS(Shipment_Details[SH_WEIGHT],Shipment_Details[SH_DOMAIN],Shipment_Details[[#This Row],[SH_DOMAIN]],Shipment_Details[SER_TYPE],Shipment_Details[[#This Row],[SER_TYPE]])</f>
        <v>16206</v>
      </c>
      <c r="L118" s="1">
        <f>SUMIFS(Shipment_Details[SH_CHARGES],Shipment_Details[SH_DOMAIN],Shipment_Details[[#This Row],[SH_DOMAIN]],Shipment_Details[SER_TYPE],Shipment_Details[[#This Row],[SER_TYPE]])</f>
        <v>32877</v>
      </c>
      <c r="M118" s="1">
        <f>Shipment_Details[[#This Row],[Sum_OF_weights_sertype_shdomain]]/Shipment_Details[[#This Row],[Sum_OF_Charges_sertype_shdomain2]]</f>
        <v>0.49292818687836482</v>
      </c>
    </row>
    <row r="119" spans="1:13" x14ac:dyDescent="0.25">
      <c r="A119" s="1">
        <v>526</v>
      </c>
      <c r="B119" s="1">
        <v>6210</v>
      </c>
      <c r="C119" s="1" t="s">
        <v>1245</v>
      </c>
      <c r="D119" s="1" t="s">
        <v>242</v>
      </c>
      <c r="E119" s="1" t="s">
        <v>239</v>
      </c>
      <c r="F119" s="1">
        <v>510</v>
      </c>
      <c r="G119" s="1">
        <v>1205</v>
      </c>
      <c r="H119" s="1" t="s">
        <v>1403</v>
      </c>
      <c r="I119" s="1" t="s">
        <v>1404</v>
      </c>
      <c r="J119" s="1" t="str">
        <f>IF(Shipment_Details[[#This Row],[SH_WEIGHT]]&gt; 500,"HEAVY","LIGHT")</f>
        <v>HEAVY</v>
      </c>
      <c r="K119" s="1">
        <f>SUMIFS(Shipment_Details[SH_WEIGHT],Shipment_Details[SH_DOMAIN],Shipment_Details[[#This Row],[SH_DOMAIN]],Shipment_Details[SER_TYPE],Shipment_Details[[#This Row],[SER_TYPE]])</f>
        <v>16206</v>
      </c>
      <c r="L119" s="1">
        <f>SUMIFS(Shipment_Details[SH_CHARGES],Shipment_Details[SH_DOMAIN],Shipment_Details[[#This Row],[SH_DOMAIN]],Shipment_Details[SER_TYPE],Shipment_Details[[#This Row],[SER_TYPE]])</f>
        <v>32877</v>
      </c>
      <c r="M119" s="1">
        <f>Shipment_Details[[#This Row],[Sum_OF_weights_sertype_shdomain]]/Shipment_Details[[#This Row],[Sum_OF_Charges_sertype_shdomain2]]</f>
        <v>0.49292818687836482</v>
      </c>
    </row>
    <row r="120" spans="1:13" x14ac:dyDescent="0.25">
      <c r="A120" s="1">
        <v>510</v>
      </c>
      <c r="B120" s="1">
        <v>5781</v>
      </c>
      <c r="C120" s="1" t="s">
        <v>258</v>
      </c>
      <c r="D120" s="1" t="s">
        <v>242</v>
      </c>
      <c r="E120" s="1" t="s">
        <v>239</v>
      </c>
      <c r="F120" s="1">
        <v>117</v>
      </c>
      <c r="G120" s="1">
        <v>716</v>
      </c>
      <c r="H120" s="1" t="s">
        <v>652</v>
      </c>
      <c r="I120" s="1" t="s">
        <v>1405</v>
      </c>
      <c r="J120" s="1" t="str">
        <f>IF(Shipment_Details[[#This Row],[SH_WEIGHT]]&gt; 500,"HEAVY","LIGHT")</f>
        <v>LIGHT</v>
      </c>
      <c r="K120" s="1">
        <f>SUMIFS(Shipment_Details[SH_WEIGHT],Shipment_Details[SH_DOMAIN],Shipment_Details[[#This Row],[SH_DOMAIN]],Shipment_Details[SER_TYPE],Shipment_Details[[#This Row],[SER_TYPE]])</f>
        <v>16206</v>
      </c>
      <c r="L120" s="1">
        <f>SUMIFS(Shipment_Details[SH_CHARGES],Shipment_Details[SH_DOMAIN],Shipment_Details[[#This Row],[SH_DOMAIN]],Shipment_Details[SER_TYPE],Shipment_Details[[#This Row],[SER_TYPE]])</f>
        <v>32877</v>
      </c>
      <c r="M120" s="1">
        <f>Shipment_Details[[#This Row],[Sum_OF_weights_sertype_shdomain]]/Shipment_Details[[#This Row],[Sum_OF_Charges_sertype_shdomain2]]</f>
        <v>0.49292818687836482</v>
      </c>
    </row>
    <row r="121" spans="1:13" x14ac:dyDescent="0.25">
      <c r="A121" s="1">
        <v>444</v>
      </c>
      <c r="B121" s="1">
        <v>8306</v>
      </c>
      <c r="C121" s="1" t="s">
        <v>280</v>
      </c>
      <c r="D121" s="1" t="s">
        <v>238</v>
      </c>
      <c r="E121" s="1" t="s">
        <v>243</v>
      </c>
      <c r="F121" s="1">
        <v>973</v>
      </c>
      <c r="G121" s="1">
        <v>1250</v>
      </c>
      <c r="H121" s="1" t="s">
        <v>1406</v>
      </c>
      <c r="I121" s="1" t="s">
        <v>1407</v>
      </c>
      <c r="J121" s="1" t="str">
        <f>IF(Shipment_Details[[#This Row],[SH_WEIGHT]]&gt; 500,"HEAVY","LIGHT")</f>
        <v>HEAVY</v>
      </c>
      <c r="K121" s="1">
        <f>SUMIFS(Shipment_Details[SH_WEIGHT],Shipment_Details[SH_DOMAIN],Shipment_Details[[#This Row],[SH_DOMAIN]],Shipment_Details[SER_TYPE],Shipment_Details[[#This Row],[SER_TYPE]])</f>
        <v>28232</v>
      </c>
      <c r="L121" s="1">
        <f>SUMIFS(Shipment_Details[SH_CHARGES],Shipment_Details[SH_DOMAIN],Shipment_Details[[#This Row],[SH_DOMAIN]],Shipment_Details[SER_TYPE],Shipment_Details[[#This Row],[SER_TYPE]])</f>
        <v>49344</v>
      </c>
      <c r="M121" s="1">
        <f>Shipment_Details[[#This Row],[Sum_OF_weights_sertype_shdomain]]/Shipment_Details[[#This Row],[Sum_OF_Charges_sertype_shdomain2]]</f>
        <v>0.57214656290531773</v>
      </c>
    </row>
    <row r="122" spans="1:13" x14ac:dyDescent="0.25">
      <c r="A122" s="1">
        <v>503</v>
      </c>
      <c r="B122" s="1">
        <v>3270</v>
      </c>
      <c r="C122" s="1" t="s">
        <v>255</v>
      </c>
      <c r="D122" s="1" t="s">
        <v>238</v>
      </c>
      <c r="E122" s="1" t="s">
        <v>239</v>
      </c>
      <c r="F122" s="1">
        <v>243</v>
      </c>
      <c r="G122" s="1">
        <v>935</v>
      </c>
      <c r="H122" s="1" t="s">
        <v>1408</v>
      </c>
      <c r="I122" s="1" t="s">
        <v>855</v>
      </c>
      <c r="J122" s="1" t="str">
        <f>IF(Shipment_Details[[#This Row],[SH_WEIGHT]]&gt; 500,"HEAVY","LIGHT")</f>
        <v>LIGHT</v>
      </c>
      <c r="K122" s="1">
        <f>SUMIFS(Shipment_Details[SH_WEIGHT],Shipment_Details[SH_DOMAIN],Shipment_Details[[#This Row],[SH_DOMAIN]],Shipment_Details[SER_TYPE],Shipment_Details[[#This Row],[SER_TYPE]])</f>
        <v>30113</v>
      </c>
      <c r="L122" s="1">
        <f>SUMIFS(Shipment_Details[SH_CHARGES],Shipment_Details[SH_DOMAIN],Shipment_Details[[#This Row],[SH_DOMAIN]],Shipment_Details[SER_TYPE],Shipment_Details[[#This Row],[SER_TYPE]])</f>
        <v>52693</v>
      </c>
      <c r="M122" s="1">
        <f>Shipment_Details[[#This Row],[Sum_OF_weights_sertype_shdomain]]/Shipment_Details[[#This Row],[Sum_OF_Charges_sertype_shdomain2]]</f>
        <v>0.57148008274343842</v>
      </c>
    </row>
    <row r="123" spans="1:13" x14ac:dyDescent="0.25">
      <c r="A123" s="1">
        <v>109</v>
      </c>
      <c r="B123" s="1">
        <v>6787</v>
      </c>
      <c r="C123" s="1" t="s">
        <v>246</v>
      </c>
      <c r="D123" s="1" t="s">
        <v>238</v>
      </c>
      <c r="E123" s="1" t="s">
        <v>243</v>
      </c>
      <c r="F123" s="1">
        <v>715</v>
      </c>
      <c r="G123" s="1">
        <v>1185</v>
      </c>
      <c r="H123" s="1" t="s">
        <v>687</v>
      </c>
      <c r="I123" s="1" t="s">
        <v>1409</v>
      </c>
      <c r="J123" s="1" t="str">
        <f>IF(Shipment_Details[[#This Row],[SH_WEIGHT]]&gt; 500,"HEAVY","LIGHT")</f>
        <v>HEAVY</v>
      </c>
      <c r="K123" s="1">
        <f>SUMIFS(Shipment_Details[SH_WEIGHT],Shipment_Details[SH_DOMAIN],Shipment_Details[[#This Row],[SH_DOMAIN]],Shipment_Details[SER_TYPE],Shipment_Details[[#This Row],[SER_TYPE]])</f>
        <v>28232</v>
      </c>
      <c r="L123" s="1">
        <f>SUMIFS(Shipment_Details[SH_CHARGES],Shipment_Details[SH_DOMAIN],Shipment_Details[[#This Row],[SH_DOMAIN]],Shipment_Details[SER_TYPE],Shipment_Details[[#This Row],[SER_TYPE]])</f>
        <v>49344</v>
      </c>
      <c r="M123" s="1">
        <f>Shipment_Details[[#This Row],[Sum_OF_weights_sertype_shdomain]]/Shipment_Details[[#This Row],[Sum_OF_Charges_sertype_shdomain2]]</f>
        <v>0.57214656290531773</v>
      </c>
    </row>
    <row r="124" spans="1:13" x14ac:dyDescent="0.25">
      <c r="A124" s="1">
        <v>823</v>
      </c>
      <c r="B124" s="1">
        <v>3733</v>
      </c>
      <c r="C124" s="1" t="s">
        <v>237</v>
      </c>
      <c r="D124" s="1" t="s">
        <v>238</v>
      </c>
      <c r="E124" s="1" t="s">
        <v>243</v>
      </c>
      <c r="F124" s="1">
        <v>571</v>
      </c>
      <c r="G124" s="1">
        <v>1031</v>
      </c>
      <c r="H124" s="1" t="s">
        <v>487</v>
      </c>
      <c r="I124" s="1" t="s">
        <v>1410</v>
      </c>
      <c r="J124" s="1" t="str">
        <f>IF(Shipment_Details[[#This Row],[SH_WEIGHT]]&gt; 500,"HEAVY","LIGHT")</f>
        <v>HEAVY</v>
      </c>
      <c r="K124" s="1">
        <f>SUMIFS(Shipment_Details[SH_WEIGHT],Shipment_Details[SH_DOMAIN],Shipment_Details[[#This Row],[SH_DOMAIN]],Shipment_Details[SER_TYPE],Shipment_Details[[#This Row],[SER_TYPE]])</f>
        <v>28232</v>
      </c>
      <c r="L124" s="1">
        <f>SUMIFS(Shipment_Details[SH_CHARGES],Shipment_Details[SH_DOMAIN],Shipment_Details[[#This Row],[SH_DOMAIN]],Shipment_Details[SER_TYPE],Shipment_Details[[#This Row],[SER_TYPE]])</f>
        <v>49344</v>
      </c>
      <c r="M124" s="1">
        <f>Shipment_Details[[#This Row],[Sum_OF_weights_sertype_shdomain]]/Shipment_Details[[#This Row],[Sum_OF_Charges_sertype_shdomain2]]</f>
        <v>0.57214656290531773</v>
      </c>
    </row>
    <row r="125" spans="1:13" x14ac:dyDescent="0.25">
      <c r="A125" s="1">
        <v>147</v>
      </c>
      <c r="B125" s="1">
        <v>207</v>
      </c>
      <c r="C125" s="1" t="s">
        <v>261</v>
      </c>
      <c r="D125" s="1" t="s">
        <v>238</v>
      </c>
      <c r="E125" s="1" t="s">
        <v>243</v>
      </c>
      <c r="F125" s="1">
        <v>369</v>
      </c>
      <c r="G125" s="1">
        <v>646</v>
      </c>
      <c r="H125" s="1" t="s">
        <v>655</v>
      </c>
      <c r="I125" s="1" t="s">
        <v>1411</v>
      </c>
      <c r="J125" s="1" t="str">
        <f>IF(Shipment_Details[[#This Row],[SH_WEIGHT]]&gt; 500,"HEAVY","LIGHT")</f>
        <v>LIGHT</v>
      </c>
      <c r="K125" s="1">
        <f>SUMIFS(Shipment_Details[SH_WEIGHT],Shipment_Details[SH_DOMAIN],Shipment_Details[[#This Row],[SH_DOMAIN]],Shipment_Details[SER_TYPE],Shipment_Details[[#This Row],[SER_TYPE]])</f>
        <v>28232</v>
      </c>
      <c r="L125" s="1">
        <f>SUMIFS(Shipment_Details[SH_CHARGES],Shipment_Details[SH_DOMAIN],Shipment_Details[[#This Row],[SH_DOMAIN]],Shipment_Details[SER_TYPE],Shipment_Details[[#This Row],[SER_TYPE]])</f>
        <v>49344</v>
      </c>
      <c r="M125" s="1">
        <f>Shipment_Details[[#This Row],[Sum_OF_weights_sertype_shdomain]]/Shipment_Details[[#This Row],[Sum_OF_Charges_sertype_shdomain2]]</f>
        <v>0.57214656290531773</v>
      </c>
    </row>
    <row r="126" spans="1:13" x14ac:dyDescent="0.25">
      <c r="A126" s="1">
        <v>625</v>
      </c>
      <c r="B126" s="1">
        <v>3</v>
      </c>
      <c r="C126" s="1" t="s">
        <v>261</v>
      </c>
      <c r="D126" s="1" t="s">
        <v>242</v>
      </c>
      <c r="E126" s="1" t="s">
        <v>239</v>
      </c>
      <c r="F126" s="1">
        <v>318</v>
      </c>
      <c r="G126" s="1">
        <v>980</v>
      </c>
      <c r="H126" s="1" t="s">
        <v>1412</v>
      </c>
      <c r="I126" s="1" t="s">
        <v>1413</v>
      </c>
      <c r="J126" s="1" t="str">
        <f>IF(Shipment_Details[[#This Row],[SH_WEIGHT]]&gt; 500,"HEAVY","LIGHT")</f>
        <v>LIGHT</v>
      </c>
      <c r="K126" s="1">
        <f>SUMIFS(Shipment_Details[SH_WEIGHT],Shipment_Details[SH_DOMAIN],Shipment_Details[[#This Row],[SH_DOMAIN]],Shipment_Details[SER_TYPE],Shipment_Details[[#This Row],[SER_TYPE]])</f>
        <v>16206</v>
      </c>
      <c r="L126" s="1">
        <f>SUMIFS(Shipment_Details[SH_CHARGES],Shipment_Details[SH_DOMAIN],Shipment_Details[[#This Row],[SH_DOMAIN]],Shipment_Details[SER_TYPE],Shipment_Details[[#This Row],[SER_TYPE]])</f>
        <v>32877</v>
      </c>
      <c r="M126" s="1">
        <f>Shipment_Details[[#This Row],[Sum_OF_weights_sertype_shdomain]]/Shipment_Details[[#This Row],[Sum_OF_Charges_sertype_shdomain2]]</f>
        <v>0.49292818687836482</v>
      </c>
    </row>
    <row r="127" spans="1:13" x14ac:dyDescent="0.25">
      <c r="A127" s="1">
        <v>695</v>
      </c>
      <c r="B127" s="1">
        <v>1896</v>
      </c>
      <c r="C127" s="1" t="s">
        <v>255</v>
      </c>
      <c r="D127" s="1" t="s">
        <v>238</v>
      </c>
      <c r="E127" s="1" t="s">
        <v>239</v>
      </c>
      <c r="F127" s="1">
        <v>266</v>
      </c>
      <c r="G127" s="1">
        <v>833</v>
      </c>
      <c r="H127" s="1" t="s">
        <v>687</v>
      </c>
      <c r="I127" s="1" t="s">
        <v>1414</v>
      </c>
      <c r="J127" s="1" t="str">
        <f>IF(Shipment_Details[[#This Row],[SH_WEIGHT]]&gt; 500,"HEAVY","LIGHT")</f>
        <v>LIGHT</v>
      </c>
      <c r="K127" s="1">
        <f>SUMIFS(Shipment_Details[SH_WEIGHT],Shipment_Details[SH_DOMAIN],Shipment_Details[[#This Row],[SH_DOMAIN]],Shipment_Details[SER_TYPE],Shipment_Details[[#This Row],[SER_TYPE]])</f>
        <v>30113</v>
      </c>
      <c r="L127" s="1">
        <f>SUMIFS(Shipment_Details[SH_CHARGES],Shipment_Details[SH_DOMAIN],Shipment_Details[[#This Row],[SH_DOMAIN]],Shipment_Details[SER_TYPE],Shipment_Details[[#This Row],[SER_TYPE]])</f>
        <v>52693</v>
      </c>
      <c r="M127" s="1">
        <f>Shipment_Details[[#This Row],[Sum_OF_weights_sertype_shdomain]]/Shipment_Details[[#This Row],[Sum_OF_Charges_sertype_shdomain2]]</f>
        <v>0.57148008274343842</v>
      </c>
    </row>
    <row r="128" spans="1:13" x14ac:dyDescent="0.25">
      <c r="A128" s="1">
        <v>983</v>
      </c>
      <c r="B128" s="1">
        <v>9631</v>
      </c>
      <c r="C128" s="1" t="s">
        <v>249</v>
      </c>
      <c r="D128" s="1" t="s">
        <v>242</v>
      </c>
      <c r="E128" s="1" t="s">
        <v>239</v>
      </c>
      <c r="F128" s="1">
        <v>60</v>
      </c>
      <c r="G128" s="1">
        <v>166</v>
      </c>
      <c r="H128" s="1" t="s">
        <v>1415</v>
      </c>
      <c r="I128" s="1" t="s">
        <v>1416</v>
      </c>
      <c r="J128" s="1" t="str">
        <f>IF(Shipment_Details[[#This Row],[SH_WEIGHT]]&gt; 500,"HEAVY","LIGHT")</f>
        <v>LIGHT</v>
      </c>
      <c r="K128" s="1">
        <f>SUMIFS(Shipment_Details[SH_WEIGHT],Shipment_Details[SH_DOMAIN],Shipment_Details[[#This Row],[SH_DOMAIN]],Shipment_Details[SER_TYPE],Shipment_Details[[#This Row],[SER_TYPE]])</f>
        <v>16206</v>
      </c>
      <c r="L128" s="1">
        <f>SUMIFS(Shipment_Details[SH_CHARGES],Shipment_Details[SH_DOMAIN],Shipment_Details[[#This Row],[SH_DOMAIN]],Shipment_Details[SER_TYPE],Shipment_Details[[#This Row],[SER_TYPE]])</f>
        <v>32877</v>
      </c>
      <c r="M128" s="1">
        <f>Shipment_Details[[#This Row],[Sum_OF_weights_sertype_shdomain]]/Shipment_Details[[#This Row],[Sum_OF_Charges_sertype_shdomain2]]</f>
        <v>0.49292818687836482</v>
      </c>
    </row>
    <row r="129" spans="1:13" x14ac:dyDescent="0.25">
      <c r="A129" s="1">
        <v>82</v>
      </c>
      <c r="B129" s="1">
        <v>3132</v>
      </c>
      <c r="C129" s="1" t="s">
        <v>246</v>
      </c>
      <c r="D129" s="1" t="s">
        <v>242</v>
      </c>
      <c r="E129" s="1" t="s">
        <v>243</v>
      </c>
      <c r="F129" s="1">
        <v>121</v>
      </c>
      <c r="G129" s="1">
        <v>557</v>
      </c>
      <c r="H129" s="1" t="s">
        <v>1417</v>
      </c>
      <c r="I129" s="1" t="s">
        <v>1418</v>
      </c>
      <c r="J129" s="1" t="str">
        <f>IF(Shipment_Details[[#This Row],[SH_WEIGHT]]&gt; 500,"HEAVY","LIGHT")</f>
        <v>LIGHT</v>
      </c>
      <c r="K129" s="1">
        <f>SUMIFS(Shipment_Details[SH_WEIGHT],Shipment_Details[SH_DOMAIN],Shipment_Details[[#This Row],[SH_DOMAIN]],Shipment_Details[SER_TYPE],Shipment_Details[[#This Row],[SER_TYPE]])</f>
        <v>29852</v>
      </c>
      <c r="L129" s="1">
        <f>SUMIFS(Shipment_Details[SH_CHARGES],Shipment_Details[SH_DOMAIN],Shipment_Details[[#This Row],[SH_DOMAIN]],Shipment_Details[SER_TYPE],Shipment_Details[[#This Row],[SER_TYPE]])</f>
        <v>52680</v>
      </c>
      <c r="M129" s="1">
        <f>Shipment_Details[[#This Row],[Sum_OF_weights_sertype_shdomain]]/Shipment_Details[[#This Row],[Sum_OF_Charges_sertype_shdomain2]]</f>
        <v>0.56666666666666665</v>
      </c>
    </row>
    <row r="130" spans="1:13" x14ac:dyDescent="0.25">
      <c r="A130" s="1">
        <v>397</v>
      </c>
      <c r="B130" s="1">
        <v>1202</v>
      </c>
      <c r="C130" s="1" t="s">
        <v>267</v>
      </c>
      <c r="D130" s="1" t="s">
        <v>242</v>
      </c>
      <c r="E130" s="1" t="s">
        <v>243</v>
      </c>
      <c r="F130" s="1">
        <v>876</v>
      </c>
      <c r="G130" s="1">
        <v>1045</v>
      </c>
      <c r="H130" s="1" t="s">
        <v>1419</v>
      </c>
      <c r="I130" s="1" t="s">
        <v>1420</v>
      </c>
      <c r="J130" s="1" t="str">
        <f>IF(Shipment_Details[[#This Row],[SH_WEIGHT]]&gt; 500,"HEAVY","LIGHT")</f>
        <v>HEAVY</v>
      </c>
      <c r="K130" s="1">
        <f>SUMIFS(Shipment_Details[SH_WEIGHT],Shipment_Details[SH_DOMAIN],Shipment_Details[[#This Row],[SH_DOMAIN]],Shipment_Details[SER_TYPE],Shipment_Details[[#This Row],[SER_TYPE]])</f>
        <v>29852</v>
      </c>
      <c r="L130" s="1">
        <f>SUMIFS(Shipment_Details[SH_CHARGES],Shipment_Details[SH_DOMAIN],Shipment_Details[[#This Row],[SH_DOMAIN]],Shipment_Details[SER_TYPE],Shipment_Details[[#This Row],[SER_TYPE]])</f>
        <v>52680</v>
      </c>
      <c r="M130" s="1">
        <f>Shipment_Details[[#This Row],[Sum_OF_weights_sertype_shdomain]]/Shipment_Details[[#This Row],[Sum_OF_Charges_sertype_shdomain2]]</f>
        <v>0.56666666666666665</v>
      </c>
    </row>
    <row r="131" spans="1:13" x14ac:dyDescent="0.25">
      <c r="A131" s="1">
        <v>599</v>
      </c>
      <c r="B131" s="1">
        <v>8834</v>
      </c>
      <c r="C131" s="1" t="s">
        <v>261</v>
      </c>
      <c r="D131" s="1" t="s">
        <v>238</v>
      </c>
      <c r="E131" s="1" t="s">
        <v>239</v>
      </c>
      <c r="F131" s="1">
        <v>946</v>
      </c>
      <c r="G131" s="1">
        <v>1100</v>
      </c>
      <c r="H131" s="1" t="s">
        <v>479</v>
      </c>
      <c r="I131" s="1" t="s">
        <v>766</v>
      </c>
      <c r="J131" s="1" t="str">
        <f>IF(Shipment_Details[[#This Row],[SH_WEIGHT]]&gt; 500,"HEAVY","LIGHT")</f>
        <v>HEAVY</v>
      </c>
      <c r="K131" s="1">
        <f>SUMIFS(Shipment_Details[SH_WEIGHT],Shipment_Details[SH_DOMAIN],Shipment_Details[[#This Row],[SH_DOMAIN]],Shipment_Details[SER_TYPE],Shipment_Details[[#This Row],[SER_TYPE]])</f>
        <v>30113</v>
      </c>
      <c r="L131" s="1">
        <f>SUMIFS(Shipment_Details[SH_CHARGES],Shipment_Details[SH_DOMAIN],Shipment_Details[[#This Row],[SH_DOMAIN]],Shipment_Details[SER_TYPE],Shipment_Details[[#This Row],[SER_TYPE]])</f>
        <v>52693</v>
      </c>
      <c r="M131" s="1">
        <f>Shipment_Details[[#This Row],[Sum_OF_weights_sertype_shdomain]]/Shipment_Details[[#This Row],[Sum_OF_Charges_sertype_shdomain2]]</f>
        <v>0.57148008274343842</v>
      </c>
    </row>
    <row r="132" spans="1:13" x14ac:dyDescent="0.25">
      <c r="A132" s="1">
        <v>306</v>
      </c>
      <c r="B132" s="1">
        <v>1201</v>
      </c>
      <c r="C132" s="1" t="s">
        <v>264</v>
      </c>
      <c r="D132" s="1" t="s">
        <v>238</v>
      </c>
      <c r="E132" s="1" t="s">
        <v>239</v>
      </c>
      <c r="F132" s="1">
        <v>654</v>
      </c>
      <c r="G132" s="1">
        <v>1150</v>
      </c>
      <c r="H132" s="1" t="s">
        <v>513</v>
      </c>
      <c r="I132" s="1" t="s">
        <v>1421</v>
      </c>
      <c r="J132" s="1" t="str">
        <f>IF(Shipment_Details[[#This Row],[SH_WEIGHT]]&gt; 500,"HEAVY","LIGHT")</f>
        <v>HEAVY</v>
      </c>
      <c r="K132" s="1">
        <f>SUMIFS(Shipment_Details[SH_WEIGHT],Shipment_Details[SH_DOMAIN],Shipment_Details[[#This Row],[SH_DOMAIN]],Shipment_Details[SER_TYPE],Shipment_Details[[#This Row],[SER_TYPE]])</f>
        <v>30113</v>
      </c>
      <c r="L132" s="1">
        <f>SUMIFS(Shipment_Details[SH_CHARGES],Shipment_Details[SH_DOMAIN],Shipment_Details[[#This Row],[SH_DOMAIN]],Shipment_Details[SER_TYPE],Shipment_Details[[#This Row],[SER_TYPE]])</f>
        <v>52693</v>
      </c>
      <c r="M132" s="1">
        <f>Shipment_Details[[#This Row],[Sum_OF_weights_sertype_shdomain]]/Shipment_Details[[#This Row],[Sum_OF_Charges_sertype_shdomain2]]</f>
        <v>0.57148008274343842</v>
      </c>
    </row>
    <row r="133" spans="1:13" x14ac:dyDescent="0.25">
      <c r="A133" s="1">
        <v>536</v>
      </c>
      <c r="B133" s="1">
        <v>2573</v>
      </c>
      <c r="C133" s="1" t="s">
        <v>280</v>
      </c>
      <c r="D133" s="1" t="s">
        <v>238</v>
      </c>
      <c r="E133" s="1" t="s">
        <v>243</v>
      </c>
      <c r="F133" s="1">
        <v>74</v>
      </c>
      <c r="G133" s="1">
        <v>281</v>
      </c>
      <c r="H133" s="1" t="s">
        <v>1422</v>
      </c>
      <c r="I133" s="1" t="s">
        <v>1035</v>
      </c>
      <c r="J133" s="1" t="str">
        <f>IF(Shipment_Details[[#This Row],[SH_WEIGHT]]&gt; 500,"HEAVY","LIGHT")</f>
        <v>LIGHT</v>
      </c>
      <c r="K133" s="1">
        <f>SUMIFS(Shipment_Details[SH_WEIGHT],Shipment_Details[SH_DOMAIN],Shipment_Details[[#This Row],[SH_DOMAIN]],Shipment_Details[SER_TYPE],Shipment_Details[[#This Row],[SER_TYPE]])</f>
        <v>28232</v>
      </c>
      <c r="L133" s="1">
        <f>SUMIFS(Shipment_Details[SH_CHARGES],Shipment_Details[SH_DOMAIN],Shipment_Details[[#This Row],[SH_DOMAIN]],Shipment_Details[SER_TYPE],Shipment_Details[[#This Row],[SER_TYPE]])</f>
        <v>49344</v>
      </c>
      <c r="M133" s="1">
        <f>Shipment_Details[[#This Row],[Sum_OF_weights_sertype_shdomain]]/Shipment_Details[[#This Row],[Sum_OF_Charges_sertype_shdomain2]]</f>
        <v>0.57214656290531773</v>
      </c>
    </row>
    <row r="134" spans="1:13" x14ac:dyDescent="0.25">
      <c r="A134" s="1">
        <v>20</v>
      </c>
      <c r="B134" s="1">
        <v>6759</v>
      </c>
      <c r="C134" s="1" t="s">
        <v>280</v>
      </c>
      <c r="D134" s="1" t="s">
        <v>238</v>
      </c>
      <c r="E134" s="1" t="s">
        <v>239</v>
      </c>
      <c r="F134" s="1">
        <v>630</v>
      </c>
      <c r="G134" s="1">
        <v>1062</v>
      </c>
      <c r="H134" s="1" t="s">
        <v>1423</v>
      </c>
      <c r="I134" s="1" t="s">
        <v>1424</v>
      </c>
      <c r="J134" s="1" t="str">
        <f>IF(Shipment_Details[[#This Row],[SH_WEIGHT]]&gt; 500,"HEAVY","LIGHT")</f>
        <v>HEAVY</v>
      </c>
      <c r="K134" s="1">
        <f>SUMIFS(Shipment_Details[SH_WEIGHT],Shipment_Details[SH_DOMAIN],Shipment_Details[[#This Row],[SH_DOMAIN]],Shipment_Details[SER_TYPE],Shipment_Details[[#This Row],[SER_TYPE]])</f>
        <v>30113</v>
      </c>
      <c r="L134" s="1">
        <f>SUMIFS(Shipment_Details[SH_CHARGES],Shipment_Details[SH_DOMAIN],Shipment_Details[[#This Row],[SH_DOMAIN]],Shipment_Details[SER_TYPE],Shipment_Details[[#This Row],[SER_TYPE]])</f>
        <v>52693</v>
      </c>
      <c r="M134" s="1">
        <f>Shipment_Details[[#This Row],[Sum_OF_weights_sertype_shdomain]]/Shipment_Details[[#This Row],[Sum_OF_Charges_sertype_shdomain2]]</f>
        <v>0.57148008274343842</v>
      </c>
    </row>
    <row r="135" spans="1:13" x14ac:dyDescent="0.25">
      <c r="A135" s="1">
        <v>515</v>
      </c>
      <c r="B135" s="1">
        <v>2601</v>
      </c>
      <c r="C135" s="1" t="s">
        <v>237</v>
      </c>
      <c r="D135" s="1" t="s">
        <v>238</v>
      </c>
      <c r="E135" s="1" t="s">
        <v>243</v>
      </c>
      <c r="F135" s="1">
        <v>782</v>
      </c>
      <c r="G135" s="1">
        <v>1425</v>
      </c>
      <c r="H135" s="1" t="s">
        <v>1425</v>
      </c>
      <c r="I135" s="1" t="s">
        <v>1426</v>
      </c>
      <c r="J135" s="1" t="str">
        <f>IF(Shipment_Details[[#This Row],[SH_WEIGHT]]&gt; 500,"HEAVY","LIGHT")</f>
        <v>HEAVY</v>
      </c>
      <c r="K135" s="1">
        <f>SUMIFS(Shipment_Details[SH_WEIGHT],Shipment_Details[SH_DOMAIN],Shipment_Details[[#This Row],[SH_DOMAIN]],Shipment_Details[SER_TYPE],Shipment_Details[[#This Row],[SER_TYPE]])</f>
        <v>28232</v>
      </c>
      <c r="L135" s="1">
        <f>SUMIFS(Shipment_Details[SH_CHARGES],Shipment_Details[SH_DOMAIN],Shipment_Details[[#This Row],[SH_DOMAIN]],Shipment_Details[SER_TYPE],Shipment_Details[[#This Row],[SER_TYPE]])</f>
        <v>49344</v>
      </c>
      <c r="M135" s="1">
        <f>Shipment_Details[[#This Row],[Sum_OF_weights_sertype_shdomain]]/Shipment_Details[[#This Row],[Sum_OF_Charges_sertype_shdomain2]]</f>
        <v>0.57214656290531773</v>
      </c>
    </row>
    <row r="136" spans="1:13" x14ac:dyDescent="0.25">
      <c r="A136" s="1">
        <v>332</v>
      </c>
      <c r="B136" s="1">
        <v>2656</v>
      </c>
      <c r="C136" s="1" t="s">
        <v>246</v>
      </c>
      <c r="D136" s="1" t="s">
        <v>242</v>
      </c>
      <c r="E136" s="1" t="s">
        <v>239</v>
      </c>
      <c r="F136" s="1">
        <v>45</v>
      </c>
      <c r="G136" s="1">
        <v>39</v>
      </c>
      <c r="H136" s="1" t="s">
        <v>1427</v>
      </c>
      <c r="I136" s="1" t="s">
        <v>1428</v>
      </c>
      <c r="J136" s="1" t="str">
        <f>IF(Shipment_Details[[#This Row],[SH_WEIGHT]]&gt; 500,"HEAVY","LIGHT")</f>
        <v>LIGHT</v>
      </c>
      <c r="K136" s="1">
        <f>SUMIFS(Shipment_Details[SH_WEIGHT],Shipment_Details[SH_DOMAIN],Shipment_Details[[#This Row],[SH_DOMAIN]],Shipment_Details[SER_TYPE],Shipment_Details[[#This Row],[SER_TYPE]])</f>
        <v>16206</v>
      </c>
      <c r="L136" s="1">
        <f>SUMIFS(Shipment_Details[SH_CHARGES],Shipment_Details[SH_DOMAIN],Shipment_Details[[#This Row],[SH_DOMAIN]],Shipment_Details[SER_TYPE],Shipment_Details[[#This Row],[SER_TYPE]])</f>
        <v>32877</v>
      </c>
      <c r="M136" s="1">
        <f>Shipment_Details[[#This Row],[Sum_OF_weights_sertype_shdomain]]/Shipment_Details[[#This Row],[Sum_OF_Charges_sertype_shdomain2]]</f>
        <v>0.49292818687836482</v>
      </c>
    </row>
    <row r="137" spans="1:13" x14ac:dyDescent="0.25">
      <c r="A137" s="1">
        <v>127</v>
      </c>
      <c r="B137" s="1">
        <v>9645</v>
      </c>
      <c r="C137" s="1" t="s">
        <v>246</v>
      </c>
      <c r="D137" s="1" t="s">
        <v>242</v>
      </c>
      <c r="E137" s="1" t="s">
        <v>243</v>
      </c>
      <c r="F137" s="1">
        <v>916</v>
      </c>
      <c r="G137" s="1">
        <v>1143</v>
      </c>
      <c r="H137" s="1" t="s">
        <v>1429</v>
      </c>
      <c r="I137" s="1" t="s">
        <v>1430</v>
      </c>
      <c r="J137" s="1" t="str">
        <f>IF(Shipment_Details[[#This Row],[SH_WEIGHT]]&gt; 500,"HEAVY","LIGHT")</f>
        <v>HEAVY</v>
      </c>
      <c r="K137" s="1">
        <f>SUMIFS(Shipment_Details[SH_WEIGHT],Shipment_Details[SH_DOMAIN],Shipment_Details[[#This Row],[SH_DOMAIN]],Shipment_Details[SER_TYPE],Shipment_Details[[#This Row],[SER_TYPE]])</f>
        <v>29852</v>
      </c>
      <c r="L137" s="1">
        <f>SUMIFS(Shipment_Details[SH_CHARGES],Shipment_Details[SH_DOMAIN],Shipment_Details[[#This Row],[SH_DOMAIN]],Shipment_Details[SER_TYPE],Shipment_Details[[#This Row],[SER_TYPE]])</f>
        <v>52680</v>
      </c>
      <c r="M137" s="1">
        <f>Shipment_Details[[#This Row],[Sum_OF_weights_sertype_shdomain]]/Shipment_Details[[#This Row],[Sum_OF_Charges_sertype_shdomain2]]</f>
        <v>0.56666666666666665</v>
      </c>
    </row>
    <row r="138" spans="1:13" x14ac:dyDescent="0.25">
      <c r="A138" s="1">
        <v>958</v>
      </c>
      <c r="B138" s="1">
        <v>584</v>
      </c>
      <c r="C138" s="1" t="s">
        <v>264</v>
      </c>
      <c r="D138" s="1" t="s">
        <v>242</v>
      </c>
      <c r="E138" s="1" t="s">
        <v>243</v>
      </c>
      <c r="F138" s="1">
        <v>274</v>
      </c>
      <c r="G138" s="1">
        <v>669</v>
      </c>
      <c r="H138" s="1" t="s">
        <v>1431</v>
      </c>
      <c r="I138" s="1" t="s">
        <v>1432</v>
      </c>
      <c r="J138" s="1" t="str">
        <f>IF(Shipment_Details[[#This Row],[SH_WEIGHT]]&gt; 500,"HEAVY","LIGHT")</f>
        <v>LIGHT</v>
      </c>
      <c r="K138" s="1">
        <f>SUMIFS(Shipment_Details[SH_WEIGHT],Shipment_Details[SH_DOMAIN],Shipment_Details[[#This Row],[SH_DOMAIN]],Shipment_Details[SER_TYPE],Shipment_Details[[#This Row],[SER_TYPE]])</f>
        <v>29852</v>
      </c>
      <c r="L138" s="1">
        <f>SUMIFS(Shipment_Details[SH_CHARGES],Shipment_Details[SH_DOMAIN],Shipment_Details[[#This Row],[SH_DOMAIN]],Shipment_Details[SER_TYPE],Shipment_Details[[#This Row],[SER_TYPE]])</f>
        <v>52680</v>
      </c>
      <c r="M138" s="1">
        <f>Shipment_Details[[#This Row],[Sum_OF_weights_sertype_shdomain]]/Shipment_Details[[#This Row],[Sum_OF_Charges_sertype_shdomain2]]</f>
        <v>0.56666666666666665</v>
      </c>
    </row>
    <row r="139" spans="1:13" x14ac:dyDescent="0.25">
      <c r="A139" s="1">
        <v>42</v>
      </c>
      <c r="B139" s="1">
        <v>2121</v>
      </c>
      <c r="C139" s="1" t="s">
        <v>1245</v>
      </c>
      <c r="D139" s="1" t="s">
        <v>238</v>
      </c>
      <c r="E139" s="1" t="s">
        <v>239</v>
      </c>
      <c r="F139" s="1">
        <v>987</v>
      </c>
      <c r="G139" s="1">
        <v>1134</v>
      </c>
      <c r="H139" s="1" t="s">
        <v>1433</v>
      </c>
      <c r="I139" s="1" t="s">
        <v>1434</v>
      </c>
      <c r="J139" s="1" t="str">
        <f>IF(Shipment_Details[[#This Row],[SH_WEIGHT]]&gt; 500,"HEAVY","LIGHT")</f>
        <v>HEAVY</v>
      </c>
      <c r="K139" s="1">
        <f>SUMIFS(Shipment_Details[SH_WEIGHT],Shipment_Details[SH_DOMAIN],Shipment_Details[[#This Row],[SH_DOMAIN]],Shipment_Details[SER_TYPE],Shipment_Details[[#This Row],[SER_TYPE]])</f>
        <v>30113</v>
      </c>
      <c r="L139" s="1">
        <f>SUMIFS(Shipment_Details[SH_CHARGES],Shipment_Details[SH_DOMAIN],Shipment_Details[[#This Row],[SH_DOMAIN]],Shipment_Details[SER_TYPE],Shipment_Details[[#This Row],[SER_TYPE]])</f>
        <v>52693</v>
      </c>
      <c r="M139" s="1">
        <f>Shipment_Details[[#This Row],[Sum_OF_weights_sertype_shdomain]]/Shipment_Details[[#This Row],[Sum_OF_Charges_sertype_shdomain2]]</f>
        <v>0.57148008274343842</v>
      </c>
    </row>
    <row r="140" spans="1:13" x14ac:dyDescent="0.25">
      <c r="A140" s="1">
        <v>977</v>
      </c>
      <c r="B140" s="1">
        <v>2142</v>
      </c>
      <c r="C140" s="1" t="s">
        <v>1245</v>
      </c>
      <c r="D140" s="1" t="s">
        <v>242</v>
      </c>
      <c r="E140" s="1" t="s">
        <v>239</v>
      </c>
      <c r="F140" s="1">
        <v>434</v>
      </c>
      <c r="G140" s="1">
        <v>558</v>
      </c>
      <c r="H140" s="1" t="s">
        <v>1435</v>
      </c>
      <c r="I140" s="1" t="s">
        <v>286</v>
      </c>
      <c r="J140" s="1" t="str">
        <f>IF(Shipment_Details[[#This Row],[SH_WEIGHT]]&gt; 500,"HEAVY","LIGHT")</f>
        <v>LIGHT</v>
      </c>
      <c r="K140" s="1">
        <f>SUMIFS(Shipment_Details[SH_WEIGHT],Shipment_Details[SH_DOMAIN],Shipment_Details[[#This Row],[SH_DOMAIN]],Shipment_Details[SER_TYPE],Shipment_Details[[#This Row],[SER_TYPE]])</f>
        <v>16206</v>
      </c>
      <c r="L140" s="1">
        <f>SUMIFS(Shipment_Details[SH_CHARGES],Shipment_Details[SH_DOMAIN],Shipment_Details[[#This Row],[SH_DOMAIN]],Shipment_Details[SER_TYPE],Shipment_Details[[#This Row],[SER_TYPE]])</f>
        <v>32877</v>
      </c>
      <c r="M140" s="1">
        <f>Shipment_Details[[#This Row],[Sum_OF_weights_sertype_shdomain]]/Shipment_Details[[#This Row],[Sum_OF_Charges_sertype_shdomain2]]</f>
        <v>0.49292818687836482</v>
      </c>
    </row>
    <row r="141" spans="1:13" x14ac:dyDescent="0.25">
      <c r="A141" s="1">
        <v>460</v>
      </c>
      <c r="B141" s="1">
        <v>2396</v>
      </c>
      <c r="C141" s="1" t="s">
        <v>252</v>
      </c>
      <c r="D141" s="1" t="s">
        <v>242</v>
      </c>
      <c r="E141" s="1" t="s">
        <v>243</v>
      </c>
      <c r="F141" s="1">
        <v>897</v>
      </c>
      <c r="G141" s="1">
        <v>1313</v>
      </c>
      <c r="H141" s="1" t="s">
        <v>704</v>
      </c>
      <c r="I141" s="1" t="s">
        <v>1309</v>
      </c>
      <c r="J141" s="1" t="str">
        <f>IF(Shipment_Details[[#This Row],[SH_WEIGHT]]&gt; 500,"HEAVY","LIGHT")</f>
        <v>HEAVY</v>
      </c>
      <c r="K141" s="1">
        <f>SUMIFS(Shipment_Details[SH_WEIGHT],Shipment_Details[SH_DOMAIN],Shipment_Details[[#This Row],[SH_DOMAIN]],Shipment_Details[SER_TYPE],Shipment_Details[[#This Row],[SER_TYPE]])</f>
        <v>29852</v>
      </c>
      <c r="L141" s="1">
        <f>SUMIFS(Shipment_Details[SH_CHARGES],Shipment_Details[SH_DOMAIN],Shipment_Details[[#This Row],[SH_DOMAIN]],Shipment_Details[SER_TYPE],Shipment_Details[[#This Row],[SER_TYPE]])</f>
        <v>52680</v>
      </c>
      <c r="M141" s="1">
        <f>Shipment_Details[[#This Row],[Sum_OF_weights_sertype_shdomain]]/Shipment_Details[[#This Row],[Sum_OF_Charges_sertype_shdomain2]]</f>
        <v>0.56666666666666665</v>
      </c>
    </row>
    <row r="142" spans="1:13" x14ac:dyDescent="0.25">
      <c r="A142" s="1">
        <v>659</v>
      </c>
      <c r="B142" s="1">
        <v>8747</v>
      </c>
      <c r="C142" s="1" t="s">
        <v>267</v>
      </c>
      <c r="D142" s="1" t="s">
        <v>242</v>
      </c>
      <c r="E142" s="1" t="s">
        <v>239</v>
      </c>
      <c r="F142" s="1">
        <v>442</v>
      </c>
      <c r="G142" s="1">
        <v>595</v>
      </c>
      <c r="H142" s="1" t="s">
        <v>1436</v>
      </c>
      <c r="I142" s="1" t="s">
        <v>1437</v>
      </c>
      <c r="J142" s="1" t="str">
        <f>IF(Shipment_Details[[#This Row],[SH_WEIGHT]]&gt; 500,"HEAVY","LIGHT")</f>
        <v>LIGHT</v>
      </c>
      <c r="K142" s="1">
        <f>SUMIFS(Shipment_Details[SH_WEIGHT],Shipment_Details[SH_DOMAIN],Shipment_Details[[#This Row],[SH_DOMAIN]],Shipment_Details[SER_TYPE],Shipment_Details[[#This Row],[SER_TYPE]])</f>
        <v>16206</v>
      </c>
      <c r="L142" s="1">
        <f>SUMIFS(Shipment_Details[SH_CHARGES],Shipment_Details[SH_DOMAIN],Shipment_Details[[#This Row],[SH_DOMAIN]],Shipment_Details[SER_TYPE],Shipment_Details[[#This Row],[SER_TYPE]])</f>
        <v>32877</v>
      </c>
      <c r="M142" s="1">
        <f>Shipment_Details[[#This Row],[Sum_OF_weights_sertype_shdomain]]/Shipment_Details[[#This Row],[Sum_OF_Charges_sertype_shdomain2]]</f>
        <v>0.49292818687836482</v>
      </c>
    </row>
    <row r="143" spans="1:13" x14ac:dyDescent="0.25">
      <c r="A143" s="1">
        <v>197</v>
      </c>
      <c r="B143" s="1">
        <v>4142</v>
      </c>
      <c r="C143" s="1" t="s">
        <v>255</v>
      </c>
      <c r="D143" s="1" t="s">
        <v>238</v>
      </c>
      <c r="E143" s="1" t="s">
        <v>243</v>
      </c>
      <c r="F143" s="1">
        <v>98</v>
      </c>
      <c r="G143" s="1">
        <v>360</v>
      </c>
      <c r="H143" s="1" t="s">
        <v>1438</v>
      </c>
      <c r="I143" s="1" t="s">
        <v>1439</v>
      </c>
      <c r="J143" s="1" t="str">
        <f>IF(Shipment_Details[[#This Row],[SH_WEIGHT]]&gt; 500,"HEAVY","LIGHT")</f>
        <v>LIGHT</v>
      </c>
      <c r="K143" s="1">
        <f>SUMIFS(Shipment_Details[SH_WEIGHT],Shipment_Details[SH_DOMAIN],Shipment_Details[[#This Row],[SH_DOMAIN]],Shipment_Details[SER_TYPE],Shipment_Details[[#This Row],[SER_TYPE]])</f>
        <v>28232</v>
      </c>
      <c r="L143" s="1">
        <f>SUMIFS(Shipment_Details[SH_CHARGES],Shipment_Details[SH_DOMAIN],Shipment_Details[[#This Row],[SH_DOMAIN]],Shipment_Details[SER_TYPE],Shipment_Details[[#This Row],[SER_TYPE]])</f>
        <v>49344</v>
      </c>
      <c r="M143" s="1">
        <f>Shipment_Details[[#This Row],[Sum_OF_weights_sertype_shdomain]]/Shipment_Details[[#This Row],[Sum_OF_Charges_sertype_shdomain2]]</f>
        <v>0.57214656290531773</v>
      </c>
    </row>
    <row r="144" spans="1:13" x14ac:dyDescent="0.25">
      <c r="A144" s="1">
        <v>540</v>
      </c>
      <c r="B144" s="1">
        <v>9770</v>
      </c>
      <c r="C144" s="1" t="s">
        <v>246</v>
      </c>
      <c r="D144" s="1" t="s">
        <v>242</v>
      </c>
      <c r="E144" s="1" t="s">
        <v>243</v>
      </c>
      <c r="F144" s="1">
        <v>431</v>
      </c>
      <c r="G144" s="1">
        <v>934</v>
      </c>
      <c r="H144" s="1" t="s">
        <v>1440</v>
      </c>
      <c r="I144" s="1" t="s">
        <v>159</v>
      </c>
      <c r="J144" s="1" t="str">
        <f>IF(Shipment_Details[[#This Row],[SH_WEIGHT]]&gt; 500,"HEAVY","LIGHT")</f>
        <v>LIGHT</v>
      </c>
      <c r="K144" s="1">
        <f>SUMIFS(Shipment_Details[SH_WEIGHT],Shipment_Details[SH_DOMAIN],Shipment_Details[[#This Row],[SH_DOMAIN]],Shipment_Details[SER_TYPE],Shipment_Details[[#This Row],[SER_TYPE]])</f>
        <v>29852</v>
      </c>
      <c r="L144" s="1">
        <f>SUMIFS(Shipment_Details[SH_CHARGES],Shipment_Details[SH_DOMAIN],Shipment_Details[[#This Row],[SH_DOMAIN]],Shipment_Details[SER_TYPE],Shipment_Details[[#This Row],[SER_TYPE]])</f>
        <v>52680</v>
      </c>
      <c r="M144" s="1">
        <f>Shipment_Details[[#This Row],[Sum_OF_weights_sertype_shdomain]]/Shipment_Details[[#This Row],[Sum_OF_Charges_sertype_shdomain2]]</f>
        <v>0.56666666666666665</v>
      </c>
    </row>
    <row r="145" spans="1:13" x14ac:dyDescent="0.25">
      <c r="A145" s="1">
        <v>178</v>
      </c>
      <c r="B145" s="1">
        <v>2593</v>
      </c>
      <c r="C145" s="1" t="s">
        <v>280</v>
      </c>
      <c r="D145" s="1" t="s">
        <v>242</v>
      </c>
      <c r="E145" s="1" t="s">
        <v>243</v>
      </c>
      <c r="F145" s="1">
        <v>745</v>
      </c>
      <c r="G145" s="1">
        <v>1383</v>
      </c>
      <c r="H145" s="1" t="s">
        <v>1441</v>
      </c>
      <c r="I145" s="1" t="s">
        <v>1442</v>
      </c>
      <c r="J145" s="1" t="str">
        <f>IF(Shipment_Details[[#This Row],[SH_WEIGHT]]&gt; 500,"HEAVY","LIGHT")</f>
        <v>HEAVY</v>
      </c>
      <c r="K145" s="1">
        <f>SUMIFS(Shipment_Details[SH_WEIGHT],Shipment_Details[SH_DOMAIN],Shipment_Details[[#This Row],[SH_DOMAIN]],Shipment_Details[SER_TYPE],Shipment_Details[[#This Row],[SER_TYPE]])</f>
        <v>29852</v>
      </c>
      <c r="L145" s="1">
        <f>SUMIFS(Shipment_Details[SH_CHARGES],Shipment_Details[SH_DOMAIN],Shipment_Details[[#This Row],[SH_DOMAIN]],Shipment_Details[SER_TYPE],Shipment_Details[[#This Row],[SER_TYPE]])</f>
        <v>52680</v>
      </c>
      <c r="M145" s="1">
        <f>Shipment_Details[[#This Row],[Sum_OF_weights_sertype_shdomain]]/Shipment_Details[[#This Row],[Sum_OF_Charges_sertype_shdomain2]]</f>
        <v>0.56666666666666665</v>
      </c>
    </row>
    <row r="146" spans="1:13" x14ac:dyDescent="0.25">
      <c r="A146" s="1">
        <v>202</v>
      </c>
      <c r="B146" s="1">
        <v>9807</v>
      </c>
      <c r="C146" s="1" t="s">
        <v>249</v>
      </c>
      <c r="D146" s="1" t="s">
        <v>242</v>
      </c>
      <c r="E146" s="1" t="s">
        <v>243</v>
      </c>
      <c r="F146" s="1">
        <v>871</v>
      </c>
      <c r="G146" s="1">
        <v>1274</v>
      </c>
      <c r="H146" s="1" t="s">
        <v>1437</v>
      </c>
      <c r="I146" s="1" t="s">
        <v>1255</v>
      </c>
      <c r="J146" s="1" t="str">
        <f>IF(Shipment_Details[[#This Row],[SH_WEIGHT]]&gt; 500,"HEAVY","LIGHT")</f>
        <v>HEAVY</v>
      </c>
      <c r="K146" s="1">
        <f>SUMIFS(Shipment_Details[SH_WEIGHT],Shipment_Details[SH_DOMAIN],Shipment_Details[[#This Row],[SH_DOMAIN]],Shipment_Details[SER_TYPE],Shipment_Details[[#This Row],[SER_TYPE]])</f>
        <v>29852</v>
      </c>
      <c r="L146" s="1">
        <f>SUMIFS(Shipment_Details[SH_CHARGES],Shipment_Details[SH_DOMAIN],Shipment_Details[[#This Row],[SH_DOMAIN]],Shipment_Details[SER_TYPE],Shipment_Details[[#This Row],[SER_TYPE]])</f>
        <v>52680</v>
      </c>
      <c r="M146" s="1">
        <f>Shipment_Details[[#This Row],[Sum_OF_weights_sertype_shdomain]]/Shipment_Details[[#This Row],[Sum_OF_Charges_sertype_shdomain2]]</f>
        <v>0.56666666666666665</v>
      </c>
    </row>
    <row r="147" spans="1:13" x14ac:dyDescent="0.25">
      <c r="A147" s="1">
        <v>632</v>
      </c>
      <c r="B147" s="1">
        <v>2525</v>
      </c>
      <c r="C147" s="1" t="s">
        <v>261</v>
      </c>
      <c r="D147" s="1" t="s">
        <v>238</v>
      </c>
      <c r="E147" s="1" t="s">
        <v>239</v>
      </c>
      <c r="F147" s="1">
        <v>67</v>
      </c>
      <c r="G147" s="1">
        <v>193</v>
      </c>
      <c r="H147" s="1" t="s">
        <v>342</v>
      </c>
      <c r="I147" s="1" t="s">
        <v>1443</v>
      </c>
      <c r="J147" s="1" t="str">
        <f>IF(Shipment_Details[[#This Row],[SH_WEIGHT]]&gt; 500,"HEAVY","LIGHT")</f>
        <v>LIGHT</v>
      </c>
      <c r="K147" s="1">
        <f>SUMIFS(Shipment_Details[SH_WEIGHT],Shipment_Details[SH_DOMAIN],Shipment_Details[[#This Row],[SH_DOMAIN]],Shipment_Details[SER_TYPE],Shipment_Details[[#This Row],[SER_TYPE]])</f>
        <v>30113</v>
      </c>
      <c r="L147" s="1">
        <f>SUMIFS(Shipment_Details[SH_CHARGES],Shipment_Details[SH_DOMAIN],Shipment_Details[[#This Row],[SH_DOMAIN]],Shipment_Details[SER_TYPE],Shipment_Details[[#This Row],[SER_TYPE]])</f>
        <v>52693</v>
      </c>
      <c r="M147" s="1">
        <f>Shipment_Details[[#This Row],[Sum_OF_weights_sertype_shdomain]]/Shipment_Details[[#This Row],[Sum_OF_Charges_sertype_shdomain2]]</f>
        <v>0.57148008274343842</v>
      </c>
    </row>
    <row r="148" spans="1:13" x14ac:dyDescent="0.25">
      <c r="A148" s="1">
        <v>25</v>
      </c>
      <c r="B148" s="1">
        <v>1724</v>
      </c>
      <c r="C148" s="1" t="s">
        <v>249</v>
      </c>
      <c r="D148" s="1" t="s">
        <v>238</v>
      </c>
      <c r="E148" s="1" t="s">
        <v>243</v>
      </c>
      <c r="F148" s="1">
        <v>431</v>
      </c>
      <c r="G148" s="1">
        <v>702</v>
      </c>
      <c r="H148" s="1" t="s">
        <v>1444</v>
      </c>
      <c r="I148" s="1" t="s">
        <v>1445</v>
      </c>
      <c r="J148" s="1" t="str">
        <f>IF(Shipment_Details[[#This Row],[SH_WEIGHT]]&gt; 500,"HEAVY","LIGHT")</f>
        <v>LIGHT</v>
      </c>
      <c r="K148" s="1">
        <f>SUMIFS(Shipment_Details[SH_WEIGHT],Shipment_Details[SH_DOMAIN],Shipment_Details[[#This Row],[SH_DOMAIN]],Shipment_Details[SER_TYPE],Shipment_Details[[#This Row],[SER_TYPE]])</f>
        <v>28232</v>
      </c>
      <c r="L148" s="1">
        <f>SUMIFS(Shipment_Details[SH_CHARGES],Shipment_Details[SH_DOMAIN],Shipment_Details[[#This Row],[SH_DOMAIN]],Shipment_Details[SER_TYPE],Shipment_Details[[#This Row],[SER_TYPE]])</f>
        <v>49344</v>
      </c>
      <c r="M148" s="1">
        <f>Shipment_Details[[#This Row],[Sum_OF_weights_sertype_shdomain]]/Shipment_Details[[#This Row],[Sum_OF_Charges_sertype_shdomain2]]</f>
        <v>0.57214656290531773</v>
      </c>
    </row>
    <row r="149" spans="1:13" x14ac:dyDescent="0.25">
      <c r="A149" s="1">
        <v>990</v>
      </c>
      <c r="B149" s="1">
        <v>7146</v>
      </c>
      <c r="C149" s="1" t="s">
        <v>280</v>
      </c>
      <c r="D149" s="1" t="s">
        <v>242</v>
      </c>
      <c r="E149" s="1" t="s">
        <v>239</v>
      </c>
      <c r="F149" s="1">
        <v>178</v>
      </c>
      <c r="G149" s="1">
        <v>646</v>
      </c>
      <c r="H149" s="1" t="s">
        <v>1446</v>
      </c>
      <c r="I149" s="1" t="s">
        <v>1447</v>
      </c>
      <c r="J149" s="1" t="str">
        <f>IF(Shipment_Details[[#This Row],[SH_WEIGHT]]&gt; 500,"HEAVY","LIGHT")</f>
        <v>LIGHT</v>
      </c>
      <c r="K149" s="1">
        <f>SUMIFS(Shipment_Details[SH_WEIGHT],Shipment_Details[SH_DOMAIN],Shipment_Details[[#This Row],[SH_DOMAIN]],Shipment_Details[SER_TYPE],Shipment_Details[[#This Row],[SER_TYPE]])</f>
        <v>16206</v>
      </c>
      <c r="L149" s="1">
        <f>SUMIFS(Shipment_Details[SH_CHARGES],Shipment_Details[SH_DOMAIN],Shipment_Details[[#This Row],[SH_DOMAIN]],Shipment_Details[SER_TYPE],Shipment_Details[[#This Row],[SER_TYPE]])</f>
        <v>32877</v>
      </c>
      <c r="M149" s="1">
        <f>Shipment_Details[[#This Row],[Sum_OF_weights_sertype_shdomain]]/Shipment_Details[[#This Row],[Sum_OF_Charges_sertype_shdomain2]]</f>
        <v>0.49292818687836482</v>
      </c>
    </row>
    <row r="150" spans="1:13" x14ac:dyDescent="0.25">
      <c r="A150" s="1">
        <v>913</v>
      </c>
      <c r="B150" s="1">
        <v>563</v>
      </c>
      <c r="C150" s="1" t="s">
        <v>249</v>
      </c>
      <c r="D150" s="1" t="s">
        <v>238</v>
      </c>
      <c r="E150" s="1" t="s">
        <v>243</v>
      </c>
      <c r="F150" s="1">
        <v>180</v>
      </c>
      <c r="G150" s="1">
        <v>755</v>
      </c>
      <c r="H150" s="1" t="s">
        <v>1448</v>
      </c>
      <c r="I150" s="1" t="s">
        <v>1449</v>
      </c>
      <c r="J150" s="1" t="str">
        <f>IF(Shipment_Details[[#This Row],[SH_WEIGHT]]&gt; 500,"HEAVY","LIGHT")</f>
        <v>LIGHT</v>
      </c>
      <c r="K150" s="1">
        <f>SUMIFS(Shipment_Details[SH_WEIGHT],Shipment_Details[SH_DOMAIN],Shipment_Details[[#This Row],[SH_DOMAIN]],Shipment_Details[SER_TYPE],Shipment_Details[[#This Row],[SER_TYPE]])</f>
        <v>28232</v>
      </c>
      <c r="L150" s="1">
        <f>SUMIFS(Shipment_Details[SH_CHARGES],Shipment_Details[SH_DOMAIN],Shipment_Details[[#This Row],[SH_DOMAIN]],Shipment_Details[SER_TYPE],Shipment_Details[[#This Row],[SER_TYPE]])</f>
        <v>49344</v>
      </c>
      <c r="M150" s="1">
        <f>Shipment_Details[[#This Row],[Sum_OF_weights_sertype_shdomain]]/Shipment_Details[[#This Row],[Sum_OF_Charges_sertype_shdomain2]]</f>
        <v>0.57214656290531773</v>
      </c>
    </row>
    <row r="151" spans="1:13" x14ac:dyDescent="0.25">
      <c r="A151" s="1">
        <v>371</v>
      </c>
      <c r="B151" s="1">
        <v>7771</v>
      </c>
      <c r="C151" s="1" t="s">
        <v>1245</v>
      </c>
      <c r="D151" s="1" t="s">
        <v>238</v>
      </c>
      <c r="E151" s="1" t="s">
        <v>243</v>
      </c>
      <c r="F151" s="1">
        <v>280</v>
      </c>
      <c r="G151" s="1">
        <v>990</v>
      </c>
      <c r="H151" s="1" t="s">
        <v>920</v>
      </c>
      <c r="I151" s="1" t="s">
        <v>1450</v>
      </c>
      <c r="J151" s="1" t="str">
        <f>IF(Shipment_Details[[#This Row],[SH_WEIGHT]]&gt; 500,"HEAVY","LIGHT")</f>
        <v>LIGHT</v>
      </c>
      <c r="K151" s="1">
        <f>SUMIFS(Shipment_Details[SH_WEIGHT],Shipment_Details[SH_DOMAIN],Shipment_Details[[#This Row],[SH_DOMAIN]],Shipment_Details[SER_TYPE],Shipment_Details[[#This Row],[SER_TYPE]])</f>
        <v>28232</v>
      </c>
      <c r="L151" s="1">
        <f>SUMIFS(Shipment_Details[SH_CHARGES],Shipment_Details[SH_DOMAIN],Shipment_Details[[#This Row],[SH_DOMAIN]],Shipment_Details[SER_TYPE],Shipment_Details[[#This Row],[SER_TYPE]])</f>
        <v>49344</v>
      </c>
      <c r="M151" s="1">
        <f>Shipment_Details[[#This Row],[Sum_OF_weights_sertype_shdomain]]/Shipment_Details[[#This Row],[Sum_OF_Charges_sertype_shdomain2]]</f>
        <v>0.57214656290531773</v>
      </c>
    </row>
    <row r="152" spans="1:13" x14ac:dyDescent="0.25">
      <c r="A152" s="1">
        <v>514</v>
      </c>
      <c r="B152" s="1">
        <v>4789</v>
      </c>
      <c r="C152" s="1" t="s">
        <v>264</v>
      </c>
      <c r="D152" s="1" t="s">
        <v>238</v>
      </c>
      <c r="E152" s="1" t="s">
        <v>243</v>
      </c>
      <c r="F152" s="1">
        <v>263</v>
      </c>
      <c r="G152" s="1">
        <v>965</v>
      </c>
      <c r="H152" s="1" t="s">
        <v>1451</v>
      </c>
      <c r="I152" s="1" t="s">
        <v>89</v>
      </c>
      <c r="J152" s="1" t="str">
        <f>IF(Shipment_Details[[#This Row],[SH_WEIGHT]]&gt; 500,"HEAVY","LIGHT")</f>
        <v>LIGHT</v>
      </c>
      <c r="K152" s="1">
        <f>SUMIFS(Shipment_Details[SH_WEIGHT],Shipment_Details[SH_DOMAIN],Shipment_Details[[#This Row],[SH_DOMAIN]],Shipment_Details[SER_TYPE],Shipment_Details[[#This Row],[SER_TYPE]])</f>
        <v>28232</v>
      </c>
      <c r="L152" s="1">
        <f>SUMIFS(Shipment_Details[SH_CHARGES],Shipment_Details[SH_DOMAIN],Shipment_Details[[#This Row],[SH_DOMAIN]],Shipment_Details[SER_TYPE],Shipment_Details[[#This Row],[SER_TYPE]])</f>
        <v>49344</v>
      </c>
      <c r="M152" s="1">
        <f>Shipment_Details[[#This Row],[Sum_OF_weights_sertype_shdomain]]/Shipment_Details[[#This Row],[Sum_OF_Charges_sertype_shdomain2]]</f>
        <v>0.57214656290531773</v>
      </c>
    </row>
    <row r="153" spans="1:13" x14ac:dyDescent="0.25">
      <c r="A153" s="1">
        <v>707</v>
      </c>
      <c r="B153" s="1">
        <v>3221</v>
      </c>
      <c r="C153" s="1" t="s">
        <v>267</v>
      </c>
      <c r="D153" s="1" t="s">
        <v>238</v>
      </c>
      <c r="E153" s="1" t="s">
        <v>239</v>
      </c>
      <c r="F153" s="1">
        <v>187</v>
      </c>
      <c r="G153" s="1">
        <v>931</v>
      </c>
      <c r="H153" s="1" t="s">
        <v>1452</v>
      </c>
      <c r="I153" s="1" t="s">
        <v>1453</v>
      </c>
      <c r="J153" s="1" t="str">
        <f>IF(Shipment_Details[[#This Row],[SH_WEIGHT]]&gt; 500,"HEAVY","LIGHT")</f>
        <v>LIGHT</v>
      </c>
      <c r="K153" s="1">
        <f>SUMIFS(Shipment_Details[SH_WEIGHT],Shipment_Details[SH_DOMAIN],Shipment_Details[[#This Row],[SH_DOMAIN]],Shipment_Details[SER_TYPE],Shipment_Details[[#This Row],[SER_TYPE]])</f>
        <v>30113</v>
      </c>
      <c r="L153" s="1">
        <f>SUMIFS(Shipment_Details[SH_CHARGES],Shipment_Details[SH_DOMAIN],Shipment_Details[[#This Row],[SH_DOMAIN]],Shipment_Details[SER_TYPE],Shipment_Details[[#This Row],[SER_TYPE]])</f>
        <v>52693</v>
      </c>
      <c r="M153" s="1">
        <f>Shipment_Details[[#This Row],[Sum_OF_weights_sertype_shdomain]]/Shipment_Details[[#This Row],[Sum_OF_Charges_sertype_shdomain2]]</f>
        <v>0.57148008274343842</v>
      </c>
    </row>
    <row r="154" spans="1:13" x14ac:dyDescent="0.25">
      <c r="A154" s="1">
        <v>473</v>
      </c>
      <c r="B154" s="1">
        <v>5197</v>
      </c>
      <c r="C154" s="1" t="s">
        <v>1245</v>
      </c>
      <c r="D154" s="1" t="s">
        <v>242</v>
      </c>
      <c r="E154" s="1" t="s">
        <v>239</v>
      </c>
      <c r="F154" s="1">
        <v>94</v>
      </c>
      <c r="G154" s="1">
        <v>361</v>
      </c>
      <c r="H154" s="1" t="s">
        <v>1454</v>
      </c>
      <c r="I154" s="1" t="s">
        <v>1455</v>
      </c>
      <c r="J154" s="1" t="str">
        <f>IF(Shipment_Details[[#This Row],[SH_WEIGHT]]&gt; 500,"HEAVY","LIGHT")</f>
        <v>LIGHT</v>
      </c>
      <c r="K154" s="1">
        <f>SUMIFS(Shipment_Details[SH_WEIGHT],Shipment_Details[SH_DOMAIN],Shipment_Details[[#This Row],[SH_DOMAIN]],Shipment_Details[SER_TYPE],Shipment_Details[[#This Row],[SER_TYPE]])</f>
        <v>16206</v>
      </c>
      <c r="L154" s="1">
        <f>SUMIFS(Shipment_Details[SH_CHARGES],Shipment_Details[SH_DOMAIN],Shipment_Details[[#This Row],[SH_DOMAIN]],Shipment_Details[SER_TYPE],Shipment_Details[[#This Row],[SER_TYPE]])</f>
        <v>32877</v>
      </c>
      <c r="M154" s="1">
        <f>Shipment_Details[[#This Row],[Sum_OF_weights_sertype_shdomain]]/Shipment_Details[[#This Row],[Sum_OF_Charges_sertype_shdomain2]]</f>
        <v>0.49292818687836482</v>
      </c>
    </row>
    <row r="155" spans="1:13" x14ac:dyDescent="0.25">
      <c r="A155" s="1">
        <v>847</v>
      </c>
      <c r="B155" s="1">
        <v>8183</v>
      </c>
      <c r="C155" s="1" t="s">
        <v>258</v>
      </c>
      <c r="D155" s="1" t="s">
        <v>242</v>
      </c>
      <c r="E155" s="1" t="s">
        <v>243</v>
      </c>
      <c r="F155" s="1">
        <v>906</v>
      </c>
      <c r="G155" s="1">
        <v>1297</v>
      </c>
      <c r="H155" s="1" t="s">
        <v>1456</v>
      </c>
      <c r="I155" s="1" t="s">
        <v>1457</v>
      </c>
      <c r="J155" s="1" t="str">
        <f>IF(Shipment_Details[[#This Row],[SH_WEIGHT]]&gt; 500,"HEAVY","LIGHT")</f>
        <v>HEAVY</v>
      </c>
      <c r="K155" s="1">
        <f>SUMIFS(Shipment_Details[SH_WEIGHT],Shipment_Details[SH_DOMAIN],Shipment_Details[[#This Row],[SH_DOMAIN]],Shipment_Details[SER_TYPE],Shipment_Details[[#This Row],[SER_TYPE]])</f>
        <v>29852</v>
      </c>
      <c r="L155" s="1">
        <f>SUMIFS(Shipment_Details[SH_CHARGES],Shipment_Details[SH_DOMAIN],Shipment_Details[[#This Row],[SH_DOMAIN]],Shipment_Details[SER_TYPE],Shipment_Details[[#This Row],[SER_TYPE]])</f>
        <v>52680</v>
      </c>
      <c r="M155" s="1">
        <f>Shipment_Details[[#This Row],[Sum_OF_weights_sertype_shdomain]]/Shipment_Details[[#This Row],[Sum_OF_Charges_sertype_shdomain2]]</f>
        <v>0.56666666666666665</v>
      </c>
    </row>
    <row r="156" spans="1:13" x14ac:dyDescent="0.25">
      <c r="A156" s="1">
        <v>815</v>
      </c>
      <c r="B156" s="1">
        <v>1126</v>
      </c>
      <c r="C156" s="1" t="s">
        <v>237</v>
      </c>
      <c r="D156" s="1" t="s">
        <v>242</v>
      </c>
      <c r="E156" s="1" t="s">
        <v>239</v>
      </c>
      <c r="F156" s="1">
        <v>71</v>
      </c>
      <c r="G156" s="1">
        <v>130</v>
      </c>
      <c r="H156" s="1" t="s">
        <v>1458</v>
      </c>
      <c r="I156" s="1" t="s">
        <v>1459</v>
      </c>
      <c r="J156" s="1" t="str">
        <f>IF(Shipment_Details[[#This Row],[SH_WEIGHT]]&gt; 500,"HEAVY","LIGHT")</f>
        <v>LIGHT</v>
      </c>
      <c r="K156" s="1">
        <f>SUMIFS(Shipment_Details[SH_WEIGHT],Shipment_Details[SH_DOMAIN],Shipment_Details[[#This Row],[SH_DOMAIN]],Shipment_Details[SER_TYPE],Shipment_Details[[#This Row],[SER_TYPE]])</f>
        <v>16206</v>
      </c>
      <c r="L156" s="1">
        <f>SUMIFS(Shipment_Details[SH_CHARGES],Shipment_Details[SH_DOMAIN],Shipment_Details[[#This Row],[SH_DOMAIN]],Shipment_Details[SER_TYPE],Shipment_Details[[#This Row],[SER_TYPE]])</f>
        <v>32877</v>
      </c>
      <c r="M156" s="1">
        <f>Shipment_Details[[#This Row],[Sum_OF_weights_sertype_shdomain]]/Shipment_Details[[#This Row],[Sum_OF_Charges_sertype_shdomain2]]</f>
        <v>0.49292818687836482</v>
      </c>
    </row>
    <row r="157" spans="1:13" x14ac:dyDescent="0.25">
      <c r="A157" s="1">
        <v>928</v>
      </c>
      <c r="B157" s="1">
        <v>4899</v>
      </c>
      <c r="C157" s="1" t="s">
        <v>264</v>
      </c>
      <c r="D157" s="1" t="s">
        <v>242</v>
      </c>
      <c r="E157" s="1" t="s">
        <v>243</v>
      </c>
      <c r="F157" s="1">
        <v>253</v>
      </c>
      <c r="G157" s="1">
        <v>904</v>
      </c>
      <c r="H157" s="1" t="s">
        <v>822</v>
      </c>
      <c r="I157" s="1" t="s">
        <v>822</v>
      </c>
      <c r="J157" s="1" t="str">
        <f>IF(Shipment_Details[[#This Row],[SH_WEIGHT]]&gt; 500,"HEAVY","LIGHT")</f>
        <v>LIGHT</v>
      </c>
      <c r="K157" s="1">
        <f>SUMIFS(Shipment_Details[SH_WEIGHT],Shipment_Details[SH_DOMAIN],Shipment_Details[[#This Row],[SH_DOMAIN]],Shipment_Details[SER_TYPE],Shipment_Details[[#This Row],[SER_TYPE]])</f>
        <v>29852</v>
      </c>
      <c r="L157" s="1">
        <f>SUMIFS(Shipment_Details[SH_CHARGES],Shipment_Details[SH_DOMAIN],Shipment_Details[[#This Row],[SH_DOMAIN]],Shipment_Details[SER_TYPE],Shipment_Details[[#This Row],[SER_TYPE]])</f>
        <v>52680</v>
      </c>
      <c r="M157" s="1">
        <f>Shipment_Details[[#This Row],[Sum_OF_weights_sertype_shdomain]]/Shipment_Details[[#This Row],[Sum_OF_Charges_sertype_shdomain2]]</f>
        <v>0.56666666666666665</v>
      </c>
    </row>
    <row r="158" spans="1:13" x14ac:dyDescent="0.25">
      <c r="A158" s="1">
        <v>210</v>
      </c>
      <c r="B158" s="1">
        <v>4732</v>
      </c>
      <c r="C158" s="1" t="s">
        <v>249</v>
      </c>
      <c r="D158" s="1" t="s">
        <v>242</v>
      </c>
      <c r="E158" s="1" t="s">
        <v>243</v>
      </c>
      <c r="F158" s="1">
        <v>591</v>
      </c>
      <c r="G158" s="1">
        <v>1433</v>
      </c>
      <c r="H158" s="1" t="s">
        <v>1460</v>
      </c>
      <c r="I158" s="1" t="s">
        <v>162</v>
      </c>
      <c r="J158" s="1" t="str">
        <f>IF(Shipment_Details[[#This Row],[SH_WEIGHT]]&gt; 500,"HEAVY","LIGHT")</f>
        <v>HEAVY</v>
      </c>
      <c r="K158" s="1">
        <f>SUMIFS(Shipment_Details[SH_WEIGHT],Shipment_Details[SH_DOMAIN],Shipment_Details[[#This Row],[SH_DOMAIN]],Shipment_Details[SER_TYPE],Shipment_Details[[#This Row],[SER_TYPE]])</f>
        <v>29852</v>
      </c>
      <c r="L158" s="1">
        <f>SUMIFS(Shipment_Details[SH_CHARGES],Shipment_Details[SH_DOMAIN],Shipment_Details[[#This Row],[SH_DOMAIN]],Shipment_Details[SER_TYPE],Shipment_Details[[#This Row],[SER_TYPE]])</f>
        <v>52680</v>
      </c>
      <c r="M158" s="1">
        <f>Shipment_Details[[#This Row],[Sum_OF_weights_sertype_shdomain]]/Shipment_Details[[#This Row],[Sum_OF_Charges_sertype_shdomain2]]</f>
        <v>0.56666666666666665</v>
      </c>
    </row>
    <row r="159" spans="1:13" x14ac:dyDescent="0.25">
      <c r="A159" s="1">
        <v>793</v>
      </c>
      <c r="B159" s="1">
        <v>4103</v>
      </c>
      <c r="C159" s="1" t="s">
        <v>267</v>
      </c>
      <c r="D159" s="1" t="s">
        <v>238</v>
      </c>
      <c r="E159" s="1" t="s">
        <v>239</v>
      </c>
      <c r="F159" s="1">
        <v>399</v>
      </c>
      <c r="G159" s="1">
        <v>835</v>
      </c>
      <c r="H159" s="1" t="s">
        <v>479</v>
      </c>
      <c r="I159" s="1" t="s">
        <v>400</v>
      </c>
      <c r="J159" s="1" t="str">
        <f>IF(Shipment_Details[[#This Row],[SH_WEIGHT]]&gt; 500,"HEAVY","LIGHT")</f>
        <v>LIGHT</v>
      </c>
      <c r="K159" s="1">
        <f>SUMIFS(Shipment_Details[SH_WEIGHT],Shipment_Details[SH_DOMAIN],Shipment_Details[[#This Row],[SH_DOMAIN]],Shipment_Details[SER_TYPE],Shipment_Details[[#This Row],[SER_TYPE]])</f>
        <v>30113</v>
      </c>
      <c r="L159" s="1">
        <f>SUMIFS(Shipment_Details[SH_CHARGES],Shipment_Details[SH_DOMAIN],Shipment_Details[[#This Row],[SH_DOMAIN]],Shipment_Details[SER_TYPE],Shipment_Details[[#This Row],[SER_TYPE]])</f>
        <v>52693</v>
      </c>
      <c r="M159" s="1">
        <f>Shipment_Details[[#This Row],[Sum_OF_weights_sertype_shdomain]]/Shipment_Details[[#This Row],[Sum_OF_Charges_sertype_shdomain2]]</f>
        <v>0.57148008274343842</v>
      </c>
    </row>
    <row r="160" spans="1:13" x14ac:dyDescent="0.25">
      <c r="A160" s="1">
        <v>872</v>
      </c>
      <c r="B160" s="1">
        <v>7861</v>
      </c>
      <c r="C160" s="1" t="s">
        <v>267</v>
      </c>
      <c r="D160" s="1" t="s">
        <v>242</v>
      </c>
      <c r="E160" s="1" t="s">
        <v>243</v>
      </c>
      <c r="F160" s="1">
        <v>91</v>
      </c>
      <c r="G160" s="1">
        <v>242</v>
      </c>
      <c r="H160" s="1" t="s">
        <v>1461</v>
      </c>
      <c r="I160" s="1" t="s">
        <v>1335</v>
      </c>
      <c r="J160" s="1" t="str">
        <f>IF(Shipment_Details[[#This Row],[SH_WEIGHT]]&gt; 500,"HEAVY","LIGHT")</f>
        <v>LIGHT</v>
      </c>
      <c r="K160" s="1">
        <f>SUMIFS(Shipment_Details[SH_WEIGHT],Shipment_Details[SH_DOMAIN],Shipment_Details[[#This Row],[SH_DOMAIN]],Shipment_Details[SER_TYPE],Shipment_Details[[#This Row],[SER_TYPE]])</f>
        <v>29852</v>
      </c>
      <c r="L160" s="1">
        <f>SUMIFS(Shipment_Details[SH_CHARGES],Shipment_Details[SH_DOMAIN],Shipment_Details[[#This Row],[SH_DOMAIN]],Shipment_Details[SER_TYPE],Shipment_Details[[#This Row],[SER_TYPE]])</f>
        <v>52680</v>
      </c>
      <c r="M160" s="1">
        <f>Shipment_Details[[#This Row],[Sum_OF_weights_sertype_shdomain]]/Shipment_Details[[#This Row],[Sum_OF_Charges_sertype_shdomain2]]</f>
        <v>0.56666666666666665</v>
      </c>
    </row>
    <row r="161" spans="1:13" x14ac:dyDescent="0.25">
      <c r="A161" s="1">
        <v>298</v>
      </c>
      <c r="B161" s="1">
        <v>7764</v>
      </c>
      <c r="C161" s="1" t="s">
        <v>264</v>
      </c>
      <c r="D161" s="1" t="s">
        <v>242</v>
      </c>
      <c r="E161" s="1" t="s">
        <v>239</v>
      </c>
      <c r="F161" s="1">
        <v>717</v>
      </c>
      <c r="G161" s="1">
        <v>1297</v>
      </c>
      <c r="H161" s="1" t="s">
        <v>1462</v>
      </c>
      <c r="I161" s="1" t="s">
        <v>1463</v>
      </c>
      <c r="J161" s="1" t="str">
        <f>IF(Shipment_Details[[#This Row],[SH_WEIGHT]]&gt; 500,"HEAVY","LIGHT")</f>
        <v>HEAVY</v>
      </c>
      <c r="K161" s="1">
        <f>SUMIFS(Shipment_Details[SH_WEIGHT],Shipment_Details[SH_DOMAIN],Shipment_Details[[#This Row],[SH_DOMAIN]],Shipment_Details[SER_TYPE],Shipment_Details[[#This Row],[SER_TYPE]])</f>
        <v>16206</v>
      </c>
      <c r="L161" s="1">
        <f>SUMIFS(Shipment_Details[SH_CHARGES],Shipment_Details[SH_DOMAIN],Shipment_Details[[#This Row],[SH_DOMAIN]],Shipment_Details[SER_TYPE],Shipment_Details[[#This Row],[SER_TYPE]])</f>
        <v>32877</v>
      </c>
      <c r="M161" s="1">
        <f>Shipment_Details[[#This Row],[Sum_OF_weights_sertype_shdomain]]/Shipment_Details[[#This Row],[Sum_OF_Charges_sertype_shdomain2]]</f>
        <v>0.49292818687836482</v>
      </c>
    </row>
    <row r="162" spans="1:13" x14ac:dyDescent="0.25">
      <c r="A162" s="1">
        <v>941</v>
      </c>
      <c r="B162" s="1">
        <v>5345</v>
      </c>
      <c r="C162" s="1" t="s">
        <v>255</v>
      </c>
      <c r="D162" s="1" t="s">
        <v>242</v>
      </c>
      <c r="E162" s="1" t="s">
        <v>239</v>
      </c>
      <c r="F162" s="1">
        <v>735</v>
      </c>
      <c r="G162" s="1">
        <v>1181</v>
      </c>
      <c r="H162" s="1" t="s">
        <v>1464</v>
      </c>
      <c r="I162" s="1" t="s">
        <v>1465</v>
      </c>
      <c r="J162" s="1" t="str">
        <f>IF(Shipment_Details[[#This Row],[SH_WEIGHT]]&gt; 500,"HEAVY","LIGHT")</f>
        <v>HEAVY</v>
      </c>
      <c r="K162" s="1">
        <f>SUMIFS(Shipment_Details[SH_WEIGHT],Shipment_Details[SH_DOMAIN],Shipment_Details[[#This Row],[SH_DOMAIN]],Shipment_Details[SER_TYPE],Shipment_Details[[#This Row],[SER_TYPE]])</f>
        <v>16206</v>
      </c>
      <c r="L162" s="1">
        <f>SUMIFS(Shipment_Details[SH_CHARGES],Shipment_Details[SH_DOMAIN],Shipment_Details[[#This Row],[SH_DOMAIN]],Shipment_Details[SER_TYPE],Shipment_Details[[#This Row],[SER_TYPE]])</f>
        <v>32877</v>
      </c>
      <c r="M162" s="1">
        <f>Shipment_Details[[#This Row],[Sum_OF_weights_sertype_shdomain]]/Shipment_Details[[#This Row],[Sum_OF_Charges_sertype_shdomain2]]</f>
        <v>0.49292818687836482</v>
      </c>
    </row>
    <row r="163" spans="1:13" x14ac:dyDescent="0.25">
      <c r="A163" s="1">
        <v>731</v>
      </c>
      <c r="B163" s="1">
        <v>6191</v>
      </c>
      <c r="C163" s="1" t="s">
        <v>264</v>
      </c>
      <c r="D163" s="1" t="s">
        <v>238</v>
      </c>
      <c r="E163" s="1" t="s">
        <v>243</v>
      </c>
      <c r="F163" s="1">
        <v>970</v>
      </c>
      <c r="G163" s="1">
        <v>1242</v>
      </c>
      <c r="H163" s="1" t="s">
        <v>1466</v>
      </c>
      <c r="I163" s="1" t="s">
        <v>1467</v>
      </c>
      <c r="J163" s="1" t="str">
        <f>IF(Shipment_Details[[#This Row],[SH_WEIGHT]]&gt; 500,"HEAVY","LIGHT")</f>
        <v>HEAVY</v>
      </c>
      <c r="K163" s="1">
        <f>SUMIFS(Shipment_Details[SH_WEIGHT],Shipment_Details[SH_DOMAIN],Shipment_Details[[#This Row],[SH_DOMAIN]],Shipment_Details[SER_TYPE],Shipment_Details[[#This Row],[SER_TYPE]])</f>
        <v>28232</v>
      </c>
      <c r="L163" s="1">
        <f>SUMIFS(Shipment_Details[SH_CHARGES],Shipment_Details[SH_DOMAIN],Shipment_Details[[#This Row],[SH_DOMAIN]],Shipment_Details[SER_TYPE],Shipment_Details[[#This Row],[SER_TYPE]])</f>
        <v>49344</v>
      </c>
      <c r="M163" s="1">
        <f>Shipment_Details[[#This Row],[Sum_OF_weights_sertype_shdomain]]/Shipment_Details[[#This Row],[Sum_OF_Charges_sertype_shdomain2]]</f>
        <v>0.57214656290531773</v>
      </c>
    </row>
    <row r="164" spans="1:13" x14ac:dyDescent="0.25">
      <c r="A164" s="1">
        <v>500</v>
      </c>
      <c r="B164" s="1">
        <v>310</v>
      </c>
      <c r="C164" s="1" t="s">
        <v>1245</v>
      </c>
      <c r="D164" s="1" t="s">
        <v>238</v>
      </c>
      <c r="E164" s="1" t="s">
        <v>239</v>
      </c>
      <c r="F164" s="1">
        <v>80</v>
      </c>
      <c r="G164" s="1">
        <v>236</v>
      </c>
      <c r="H164" s="1" t="s">
        <v>1468</v>
      </c>
      <c r="I164" s="1" t="s">
        <v>1469</v>
      </c>
      <c r="J164" s="1" t="str">
        <f>IF(Shipment_Details[[#This Row],[SH_WEIGHT]]&gt; 500,"HEAVY","LIGHT")</f>
        <v>LIGHT</v>
      </c>
      <c r="K164" s="1">
        <f>SUMIFS(Shipment_Details[SH_WEIGHT],Shipment_Details[SH_DOMAIN],Shipment_Details[[#This Row],[SH_DOMAIN]],Shipment_Details[SER_TYPE],Shipment_Details[[#This Row],[SER_TYPE]])</f>
        <v>30113</v>
      </c>
      <c r="L164" s="1">
        <f>SUMIFS(Shipment_Details[SH_CHARGES],Shipment_Details[SH_DOMAIN],Shipment_Details[[#This Row],[SH_DOMAIN]],Shipment_Details[SER_TYPE],Shipment_Details[[#This Row],[SER_TYPE]])</f>
        <v>52693</v>
      </c>
      <c r="M164" s="1">
        <f>Shipment_Details[[#This Row],[Sum_OF_weights_sertype_shdomain]]/Shipment_Details[[#This Row],[Sum_OF_Charges_sertype_shdomain2]]</f>
        <v>0.57148008274343842</v>
      </c>
    </row>
    <row r="165" spans="1:13" x14ac:dyDescent="0.25">
      <c r="A165" s="1">
        <v>142</v>
      </c>
      <c r="B165" s="1">
        <v>3095</v>
      </c>
      <c r="C165" s="1" t="s">
        <v>1245</v>
      </c>
      <c r="D165" s="1" t="s">
        <v>238</v>
      </c>
      <c r="E165" s="1" t="s">
        <v>243</v>
      </c>
      <c r="F165" s="1">
        <v>550</v>
      </c>
      <c r="G165" s="1">
        <v>1171</v>
      </c>
      <c r="H165" s="1" t="s">
        <v>1463</v>
      </c>
      <c r="I165" s="1" t="s">
        <v>1470</v>
      </c>
      <c r="J165" s="1" t="str">
        <f>IF(Shipment_Details[[#This Row],[SH_WEIGHT]]&gt; 500,"HEAVY","LIGHT")</f>
        <v>HEAVY</v>
      </c>
      <c r="K165" s="1">
        <f>SUMIFS(Shipment_Details[SH_WEIGHT],Shipment_Details[SH_DOMAIN],Shipment_Details[[#This Row],[SH_DOMAIN]],Shipment_Details[SER_TYPE],Shipment_Details[[#This Row],[SER_TYPE]])</f>
        <v>28232</v>
      </c>
      <c r="L165" s="1">
        <f>SUMIFS(Shipment_Details[SH_CHARGES],Shipment_Details[SH_DOMAIN],Shipment_Details[[#This Row],[SH_DOMAIN]],Shipment_Details[SER_TYPE],Shipment_Details[[#This Row],[SER_TYPE]])</f>
        <v>49344</v>
      </c>
      <c r="M165" s="1">
        <f>Shipment_Details[[#This Row],[Sum_OF_weights_sertype_shdomain]]/Shipment_Details[[#This Row],[Sum_OF_Charges_sertype_shdomain2]]</f>
        <v>0.57214656290531773</v>
      </c>
    </row>
    <row r="166" spans="1:13" x14ac:dyDescent="0.25">
      <c r="A166" s="1">
        <v>787</v>
      </c>
      <c r="B166" s="1">
        <v>2159</v>
      </c>
      <c r="C166" s="1" t="s">
        <v>1245</v>
      </c>
      <c r="D166" s="1" t="s">
        <v>242</v>
      </c>
      <c r="E166" s="1" t="s">
        <v>243</v>
      </c>
      <c r="F166" s="1">
        <v>187</v>
      </c>
      <c r="G166" s="1">
        <v>864</v>
      </c>
      <c r="H166" s="1" t="s">
        <v>350</v>
      </c>
      <c r="I166" s="1" t="s">
        <v>1415</v>
      </c>
      <c r="J166" s="1" t="str">
        <f>IF(Shipment_Details[[#This Row],[SH_WEIGHT]]&gt; 500,"HEAVY","LIGHT")</f>
        <v>LIGHT</v>
      </c>
      <c r="K166" s="1">
        <f>SUMIFS(Shipment_Details[SH_WEIGHT],Shipment_Details[SH_DOMAIN],Shipment_Details[[#This Row],[SH_DOMAIN]],Shipment_Details[SER_TYPE],Shipment_Details[[#This Row],[SER_TYPE]])</f>
        <v>29852</v>
      </c>
      <c r="L166" s="1">
        <f>SUMIFS(Shipment_Details[SH_CHARGES],Shipment_Details[SH_DOMAIN],Shipment_Details[[#This Row],[SH_DOMAIN]],Shipment_Details[SER_TYPE],Shipment_Details[[#This Row],[SER_TYPE]])</f>
        <v>52680</v>
      </c>
      <c r="M166" s="1">
        <f>Shipment_Details[[#This Row],[Sum_OF_weights_sertype_shdomain]]/Shipment_Details[[#This Row],[Sum_OF_Charges_sertype_shdomain2]]</f>
        <v>0.56666666666666665</v>
      </c>
    </row>
    <row r="167" spans="1:13" x14ac:dyDescent="0.25">
      <c r="A167" s="1">
        <v>749</v>
      </c>
      <c r="B167" s="1">
        <v>3569</v>
      </c>
      <c r="C167" s="1" t="s">
        <v>267</v>
      </c>
      <c r="D167" s="1" t="s">
        <v>242</v>
      </c>
      <c r="E167" s="1" t="s">
        <v>243</v>
      </c>
      <c r="F167" s="1">
        <v>262</v>
      </c>
      <c r="G167" s="1">
        <v>875</v>
      </c>
      <c r="H167" s="1" t="s">
        <v>1471</v>
      </c>
      <c r="I167" s="1" t="s">
        <v>538</v>
      </c>
      <c r="J167" s="1" t="str">
        <f>IF(Shipment_Details[[#This Row],[SH_WEIGHT]]&gt; 500,"HEAVY","LIGHT")</f>
        <v>LIGHT</v>
      </c>
      <c r="K167" s="1">
        <f>SUMIFS(Shipment_Details[SH_WEIGHT],Shipment_Details[SH_DOMAIN],Shipment_Details[[#This Row],[SH_DOMAIN]],Shipment_Details[SER_TYPE],Shipment_Details[[#This Row],[SER_TYPE]])</f>
        <v>29852</v>
      </c>
      <c r="L167" s="1">
        <f>SUMIFS(Shipment_Details[SH_CHARGES],Shipment_Details[SH_DOMAIN],Shipment_Details[[#This Row],[SH_DOMAIN]],Shipment_Details[SER_TYPE],Shipment_Details[[#This Row],[SER_TYPE]])</f>
        <v>52680</v>
      </c>
      <c r="M167" s="1">
        <f>Shipment_Details[[#This Row],[Sum_OF_weights_sertype_shdomain]]/Shipment_Details[[#This Row],[Sum_OF_Charges_sertype_shdomain2]]</f>
        <v>0.56666666666666665</v>
      </c>
    </row>
    <row r="168" spans="1:13" x14ac:dyDescent="0.25">
      <c r="A168" s="1">
        <v>304</v>
      </c>
      <c r="B168" s="1">
        <v>5958</v>
      </c>
      <c r="C168" s="1" t="s">
        <v>255</v>
      </c>
      <c r="D168" s="1" t="s">
        <v>238</v>
      </c>
      <c r="E168" s="1" t="s">
        <v>239</v>
      </c>
      <c r="F168" s="1">
        <v>540</v>
      </c>
      <c r="G168" s="1">
        <v>1172</v>
      </c>
      <c r="H168" s="1" t="s">
        <v>1472</v>
      </c>
      <c r="I168" s="1" t="s">
        <v>1473</v>
      </c>
      <c r="J168" s="1" t="str">
        <f>IF(Shipment_Details[[#This Row],[SH_WEIGHT]]&gt; 500,"HEAVY","LIGHT")</f>
        <v>HEAVY</v>
      </c>
      <c r="K168" s="1">
        <f>SUMIFS(Shipment_Details[SH_WEIGHT],Shipment_Details[SH_DOMAIN],Shipment_Details[[#This Row],[SH_DOMAIN]],Shipment_Details[SER_TYPE],Shipment_Details[[#This Row],[SER_TYPE]])</f>
        <v>30113</v>
      </c>
      <c r="L168" s="1">
        <f>SUMIFS(Shipment_Details[SH_CHARGES],Shipment_Details[SH_DOMAIN],Shipment_Details[[#This Row],[SH_DOMAIN]],Shipment_Details[SER_TYPE],Shipment_Details[[#This Row],[SER_TYPE]])</f>
        <v>52693</v>
      </c>
      <c r="M168" s="1">
        <f>Shipment_Details[[#This Row],[Sum_OF_weights_sertype_shdomain]]/Shipment_Details[[#This Row],[Sum_OF_Charges_sertype_shdomain2]]</f>
        <v>0.57148008274343842</v>
      </c>
    </row>
    <row r="169" spans="1:13" x14ac:dyDescent="0.25">
      <c r="A169" s="1">
        <v>30</v>
      </c>
      <c r="B169" s="1">
        <v>1275</v>
      </c>
      <c r="C169" s="1" t="s">
        <v>258</v>
      </c>
      <c r="D169" s="1" t="s">
        <v>238</v>
      </c>
      <c r="E169" s="1" t="s">
        <v>239</v>
      </c>
      <c r="F169" s="1">
        <v>581</v>
      </c>
      <c r="G169" s="1">
        <v>1422</v>
      </c>
      <c r="H169" s="1" t="s">
        <v>1474</v>
      </c>
      <c r="I169" s="1" t="s">
        <v>731</v>
      </c>
      <c r="J169" s="1" t="str">
        <f>IF(Shipment_Details[[#This Row],[SH_WEIGHT]]&gt; 500,"HEAVY","LIGHT")</f>
        <v>HEAVY</v>
      </c>
      <c r="K169" s="1">
        <f>SUMIFS(Shipment_Details[SH_WEIGHT],Shipment_Details[SH_DOMAIN],Shipment_Details[[#This Row],[SH_DOMAIN]],Shipment_Details[SER_TYPE],Shipment_Details[[#This Row],[SER_TYPE]])</f>
        <v>30113</v>
      </c>
      <c r="L169" s="1">
        <f>SUMIFS(Shipment_Details[SH_CHARGES],Shipment_Details[SH_DOMAIN],Shipment_Details[[#This Row],[SH_DOMAIN]],Shipment_Details[SER_TYPE],Shipment_Details[[#This Row],[SER_TYPE]])</f>
        <v>52693</v>
      </c>
      <c r="M169" s="1">
        <f>Shipment_Details[[#This Row],[Sum_OF_weights_sertype_shdomain]]/Shipment_Details[[#This Row],[Sum_OF_Charges_sertype_shdomain2]]</f>
        <v>0.57148008274343842</v>
      </c>
    </row>
    <row r="170" spans="1:13" x14ac:dyDescent="0.25">
      <c r="A170" s="1">
        <v>477</v>
      </c>
      <c r="B170" s="1">
        <v>6357</v>
      </c>
      <c r="C170" s="1" t="s">
        <v>258</v>
      </c>
      <c r="D170" s="1" t="s">
        <v>242</v>
      </c>
      <c r="E170" s="1" t="s">
        <v>239</v>
      </c>
      <c r="F170" s="1">
        <v>840</v>
      </c>
      <c r="G170" s="1">
        <v>1061</v>
      </c>
      <c r="H170" s="1" t="s">
        <v>59</v>
      </c>
      <c r="I170" s="1" t="s">
        <v>1475</v>
      </c>
      <c r="J170" s="1" t="str">
        <f>IF(Shipment_Details[[#This Row],[SH_WEIGHT]]&gt; 500,"HEAVY","LIGHT")</f>
        <v>HEAVY</v>
      </c>
      <c r="K170" s="1">
        <f>SUMIFS(Shipment_Details[SH_WEIGHT],Shipment_Details[SH_DOMAIN],Shipment_Details[[#This Row],[SH_DOMAIN]],Shipment_Details[SER_TYPE],Shipment_Details[[#This Row],[SER_TYPE]])</f>
        <v>16206</v>
      </c>
      <c r="L170" s="1">
        <f>SUMIFS(Shipment_Details[SH_CHARGES],Shipment_Details[SH_DOMAIN],Shipment_Details[[#This Row],[SH_DOMAIN]],Shipment_Details[SER_TYPE],Shipment_Details[[#This Row],[SER_TYPE]])</f>
        <v>32877</v>
      </c>
      <c r="M170" s="1">
        <f>Shipment_Details[[#This Row],[Sum_OF_weights_sertype_shdomain]]/Shipment_Details[[#This Row],[Sum_OF_Charges_sertype_shdomain2]]</f>
        <v>0.49292818687836482</v>
      </c>
    </row>
    <row r="171" spans="1:13" x14ac:dyDescent="0.25">
      <c r="A171" s="1">
        <v>52</v>
      </c>
      <c r="B171" s="1">
        <v>4551</v>
      </c>
      <c r="C171" s="1" t="s">
        <v>264</v>
      </c>
      <c r="D171" s="1" t="s">
        <v>238</v>
      </c>
      <c r="E171" s="1" t="s">
        <v>243</v>
      </c>
      <c r="F171" s="1">
        <v>873</v>
      </c>
      <c r="G171" s="1">
        <v>1199</v>
      </c>
      <c r="H171" s="1" t="s">
        <v>1476</v>
      </c>
      <c r="I171" s="1" t="s">
        <v>1477</v>
      </c>
      <c r="J171" s="1" t="str">
        <f>IF(Shipment_Details[[#This Row],[SH_WEIGHT]]&gt; 500,"HEAVY","LIGHT")</f>
        <v>HEAVY</v>
      </c>
      <c r="K171" s="1">
        <f>SUMIFS(Shipment_Details[SH_WEIGHT],Shipment_Details[SH_DOMAIN],Shipment_Details[[#This Row],[SH_DOMAIN]],Shipment_Details[SER_TYPE],Shipment_Details[[#This Row],[SER_TYPE]])</f>
        <v>28232</v>
      </c>
      <c r="L171" s="1">
        <f>SUMIFS(Shipment_Details[SH_CHARGES],Shipment_Details[SH_DOMAIN],Shipment_Details[[#This Row],[SH_DOMAIN]],Shipment_Details[SER_TYPE],Shipment_Details[[#This Row],[SER_TYPE]])</f>
        <v>49344</v>
      </c>
      <c r="M171" s="1">
        <f>Shipment_Details[[#This Row],[Sum_OF_weights_sertype_shdomain]]/Shipment_Details[[#This Row],[Sum_OF_Charges_sertype_shdomain2]]</f>
        <v>0.57214656290531773</v>
      </c>
    </row>
    <row r="172" spans="1:13" x14ac:dyDescent="0.25">
      <c r="A172" s="1">
        <v>73</v>
      </c>
      <c r="B172" s="1">
        <v>4252</v>
      </c>
      <c r="C172" s="1" t="s">
        <v>249</v>
      </c>
      <c r="D172" s="1" t="s">
        <v>238</v>
      </c>
      <c r="E172" s="1" t="s">
        <v>243</v>
      </c>
      <c r="F172" s="1">
        <v>315</v>
      </c>
      <c r="G172" s="1">
        <v>937</v>
      </c>
      <c r="H172" s="1" t="s">
        <v>23</v>
      </c>
      <c r="I172" s="1" t="s">
        <v>1478</v>
      </c>
      <c r="J172" s="1" t="str">
        <f>IF(Shipment_Details[[#This Row],[SH_WEIGHT]]&gt; 500,"HEAVY","LIGHT")</f>
        <v>LIGHT</v>
      </c>
      <c r="K172" s="1">
        <f>SUMIFS(Shipment_Details[SH_WEIGHT],Shipment_Details[SH_DOMAIN],Shipment_Details[[#This Row],[SH_DOMAIN]],Shipment_Details[SER_TYPE],Shipment_Details[[#This Row],[SER_TYPE]])</f>
        <v>28232</v>
      </c>
      <c r="L172" s="1">
        <f>SUMIFS(Shipment_Details[SH_CHARGES],Shipment_Details[SH_DOMAIN],Shipment_Details[[#This Row],[SH_DOMAIN]],Shipment_Details[SER_TYPE],Shipment_Details[[#This Row],[SER_TYPE]])</f>
        <v>49344</v>
      </c>
      <c r="M172" s="1">
        <f>Shipment_Details[[#This Row],[Sum_OF_weights_sertype_shdomain]]/Shipment_Details[[#This Row],[Sum_OF_Charges_sertype_shdomain2]]</f>
        <v>0.57214656290531773</v>
      </c>
    </row>
    <row r="173" spans="1:13" x14ac:dyDescent="0.25">
      <c r="A173" s="1">
        <v>691</v>
      </c>
      <c r="B173" s="1">
        <v>2096</v>
      </c>
      <c r="C173" s="1" t="s">
        <v>261</v>
      </c>
      <c r="D173" s="1" t="s">
        <v>238</v>
      </c>
      <c r="E173" s="1" t="s">
        <v>239</v>
      </c>
      <c r="F173" s="1">
        <v>955</v>
      </c>
      <c r="G173" s="1">
        <v>1369</v>
      </c>
      <c r="H173" s="1" t="s">
        <v>1479</v>
      </c>
      <c r="I173" s="1" t="s">
        <v>1480</v>
      </c>
      <c r="J173" s="1" t="str">
        <f>IF(Shipment_Details[[#This Row],[SH_WEIGHT]]&gt; 500,"HEAVY","LIGHT")</f>
        <v>HEAVY</v>
      </c>
      <c r="K173" s="1">
        <f>SUMIFS(Shipment_Details[SH_WEIGHT],Shipment_Details[SH_DOMAIN],Shipment_Details[[#This Row],[SH_DOMAIN]],Shipment_Details[SER_TYPE],Shipment_Details[[#This Row],[SER_TYPE]])</f>
        <v>30113</v>
      </c>
      <c r="L173" s="1">
        <f>SUMIFS(Shipment_Details[SH_CHARGES],Shipment_Details[SH_DOMAIN],Shipment_Details[[#This Row],[SH_DOMAIN]],Shipment_Details[SER_TYPE],Shipment_Details[[#This Row],[SER_TYPE]])</f>
        <v>52693</v>
      </c>
      <c r="M173" s="1">
        <f>Shipment_Details[[#This Row],[Sum_OF_weights_sertype_shdomain]]/Shipment_Details[[#This Row],[Sum_OF_Charges_sertype_shdomain2]]</f>
        <v>0.57148008274343842</v>
      </c>
    </row>
    <row r="174" spans="1:13" x14ac:dyDescent="0.25">
      <c r="A174" s="1">
        <v>786</v>
      </c>
      <c r="B174" s="1">
        <v>5209</v>
      </c>
      <c r="C174" s="1" t="s">
        <v>237</v>
      </c>
      <c r="D174" s="1" t="s">
        <v>242</v>
      </c>
      <c r="E174" s="1" t="s">
        <v>243</v>
      </c>
      <c r="F174" s="1">
        <v>372</v>
      </c>
      <c r="G174" s="1">
        <v>679</v>
      </c>
      <c r="H174" s="1" t="s">
        <v>1481</v>
      </c>
      <c r="I174" s="1" t="s">
        <v>1482</v>
      </c>
      <c r="J174" s="1" t="str">
        <f>IF(Shipment_Details[[#This Row],[SH_WEIGHT]]&gt; 500,"HEAVY","LIGHT")</f>
        <v>LIGHT</v>
      </c>
      <c r="K174" s="1">
        <f>SUMIFS(Shipment_Details[SH_WEIGHT],Shipment_Details[SH_DOMAIN],Shipment_Details[[#This Row],[SH_DOMAIN]],Shipment_Details[SER_TYPE],Shipment_Details[[#This Row],[SER_TYPE]])</f>
        <v>29852</v>
      </c>
      <c r="L174" s="1">
        <f>SUMIFS(Shipment_Details[SH_CHARGES],Shipment_Details[SH_DOMAIN],Shipment_Details[[#This Row],[SH_DOMAIN]],Shipment_Details[SER_TYPE],Shipment_Details[[#This Row],[SER_TYPE]])</f>
        <v>52680</v>
      </c>
      <c r="M174" s="1">
        <f>Shipment_Details[[#This Row],[Sum_OF_weights_sertype_shdomain]]/Shipment_Details[[#This Row],[Sum_OF_Charges_sertype_shdomain2]]</f>
        <v>0.56666666666666665</v>
      </c>
    </row>
    <row r="175" spans="1:13" x14ac:dyDescent="0.25">
      <c r="A175" s="1">
        <v>68</v>
      </c>
      <c r="B175" s="1">
        <v>9271</v>
      </c>
      <c r="C175" s="1" t="s">
        <v>1245</v>
      </c>
      <c r="D175" s="1" t="s">
        <v>238</v>
      </c>
      <c r="E175" s="1" t="s">
        <v>243</v>
      </c>
      <c r="F175" s="1">
        <v>182</v>
      </c>
      <c r="G175" s="1">
        <v>726</v>
      </c>
      <c r="H175" s="1" t="s">
        <v>285</v>
      </c>
      <c r="I175" s="1" t="s">
        <v>1483</v>
      </c>
      <c r="J175" s="1" t="str">
        <f>IF(Shipment_Details[[#This Row],[SH_WEIGHT]]&gt; 500,"HEAVY","LIGHT")</f>
        <v>LIGHT</v>
      </c>
      <c r="K175" s="1">
        <f>SUMIFS(Shipment_Details[SH_WEIGHT],Shipment_Details[SH_DOMAIN],Shipment_Details[[#This Row],[SH_DOMAIN]],Shipment_Details[SER_TYPE],Shipment_Details[[#This Row],[SER_TYPE]])</f>
        <v>28232</v>
      </c>
      <c r="L175" s="1">
        <f>SUMIFS(Shipment_Details[SH_CHARGES],Shipment_Details[SH_DOMAIN],Shipment_Details[[#This Row],[SH_DOMAIN]],Shipment_Details[SER_TYPE],Shipment_Details[[#This Row],[SER_TYPE]])</f>
        <v>49344</v>
      </c>
      <c r="M175" s="1">
        <f>Shipment_Details[[#This Row],[Sum_OF_weights_sertype_shdomain]]/Shipment_Details[[#This Row],[Sum_OF_Charges_sertype_shdomain2]]</f>
        <v>0.57214656290531773</v>
      </c>
    </row>
    <row r="176" spans="1:13" x14ac:dyDescent="0.25">
      <c r="A176" s="1">
        <v>630</v>
      </c>
      <c r="B176" s="1">
        <v>6772</v>
      </c>
      <c r="C176" s="1" t="s">
        <v>264</v>
      </c>
      <c r="D176" s="1" t="s">
        <v>238</v>
      </c>
      <c r="E176" s="1" t="s">
        <v>239</v>
      </c>
      <c r="F176" s="1">
        <v>868</v>
      </c>
      <c r="G176" s="1">
        <v>1320</v>
      </c>
      <c r="H176" s="1" t="s">
        <v>1484</v>
      </c>
      <c r="I176" s="1" t="s">
        <v>16</v>
      </c>
      <c r="J176" s="1" t="str">
        <f>IF(Shipment_Details[[#This Row],[SH_WEIGHT]]&gt; 500,"HEAVY","LIGHT")</f>
        <v>HEAVY</v>
      </c>
      <c r="K176" s="1">
        <f>SUMIFS(Shipment_Details[SH_WEIGHT],Shipment_Details[SH_DOMAIN],Shipment_Details[[#This Row],[SH_DOMAIN]],Shipment_Details[SER_TYPE],Shipment_Details[[#This Row],[SER_TYPE]])</f>
        <v>30113</v>
      </c>
      <c r="L176" s="1">
        <f>SUMIFS(Shipment_Details[SH_CHARGES],Shipment_Details[SH_DOMAIN],Shipment_Details[[#This Row],[SH_DOMAIN]],Shipment_Details[SER_TYPE],Shipment_Details[[#This Row],[SER_TYPE]])</f>
        <v>52693</v>
      </c>
      <c r="M176" s="1">
        <f>Shipment_Details[[#This Row],[Sum_OF_weights_sertype_shdomain]]/Shipment_Details[[#This Row],[Sum_OF_Charges_sertype_shdomain2]]</f>
        <v>0.57148008274343842</v>
      </c>
    </row>
    <row r="177" spans="1:13" x14ac:dyDescent="0.25">
      <c r="A177" s="1">
        <v>357</v>
      </c>
      <c r="B177" s="1">
        <v>4628</v>
      </c>
      <c r="C177" s="1" t="s">
        <v>237</v>
      </c>
      <c r="D177" s="1" t="s">
        <v>242</v>
      </c>
      <c r="E177" s="1" t="s">
        <v>243</v>
      </c>
      <c r="F177" s="1">
        <v>777</v>
      </c>
      <c r="G177" s="1">
        <v>1113</v>
      </c>
      <c r="H177" s="1" t="s">
        <v>1485</v>
      </c>
      <c r="I177" s="1" t="s">
        <v>1486</v>
      </c>
      <c r="J177" s="1" t="str">
        <f>IF(Shipment_Details[[#This Row],[SH_WEIGHT]]&gt; 500,"HEAVY","LIGHT")</f>
        <v>HEAVY</v>
      </c>
      <c r="K177" s="1">
        <f>SUMIFS(Shipment_Details[SH_WEIGHT],Shipment_Details[SH_DOMAIN],Shipment_Details[[#This Row],[SH_DOMAIN]],Shipment_Details[SER_TYPE],Shipment_Details[[#This Row],[SER_TYPE]])</f>
        <v>29852</v>
      </c>
      <c r="L177" s="1">
        <f>SUMIFS(Shipment_Details[SH_CHARGES],Shipment_Details[SH_DOMAIN],Shipment_Details[[#This Row],[SH_DOMAIN]],Shipment_Details[SER_TYPE],Shipment_Details[[#This Row],[SER_TYPE]])</f>
        <v>52680</v>
      </c>
      <c r="M177" s="1">
        <f>Shipment_Details[[#This Row],[Sum_OF_weights_sertype_shdomain]]/Shipment_Details[[#This Row],[Sum_OF_Charges_sertype_shdomain2]]</f>
        <v>0.56666666666666665</v>
      </c>
    </row>
    <row r="178" spans="1:13" x14ac:dyDescent="0.25">
      <c r="A178" s="1">
        <v>455</v>
      </c>
      <c r="B178" s="1">
        <v>3853</v>
      </c>
      <c r="C178" s="1" t="s">
        <v>280</v>
      </c>
      <c r="D178" s="1" t="s">
        <v>242</v>
      </c>
      <c r="E178" s="1" t="s">
        <v>239</v>
      </c>
      <c r="F178" s="1">
        <v>172</v>
      </c>
      <c r="G178" s="1">
        <v>580</v>
      </c>
      <c r="H178" s="1" t="s">
        <v>1487</v>
      </c>
      <c r="I178" s="1" t="s">
        <v>687</v>
      </c>
      <c r="J178" s="1" t="str">
        <f>IF(Shipment_Details[[#This Row],[SH_WEIGHT]]&gt; 500,"HEAVY","LIGHT")</f>
        <v>LIGHT</v>
      </c>
      <c r="K178" s="1">
        <f>SUMIFS(Shipment_Details[SH_WEIGHT],Shipment_Details[SH_DOMAIN],Shipment_Details[[#This Row],[SH_DOMAIN]],Shipment_Details[SER_TYPE],Shipment_Details[[#This Row],[SER_TYPE]])</f>
        <v>16206</v>
      </c>
      <c r="L178" s="1">
        <f>SUMIFS(Shipment_Details[SH_CHARGES],Shipment_Details[SH_DOMAIN],Shipment_Details[[#This Row],[SH_DOMAIN]],Shipment_Details[SER_TYPE],Shipment_Details[[#This Row],[SER_TYPE]])</f>
        <v>32877</v>
      </c>
      <c r="M178" s="1">
        <f>Shipment_Details[[#This Row],[Sum_OF_weights_sertype_shdomain]]/Shipment_Details[[#This Row],[Sum_OF_Charges_sertype_shdomain2]]</f>
        <v>0.49292818687836482</v>
      </c>
    </row>
    <row r="179" spans="1:13" x14ac:dyDescent="0.25">
      <c r="A179" s="1">
        <v>947</v>
      </c>
      <c r="B179" s="1">
        <v>515</v>
      </c>
      <c r="C179" s="1" t="s">
        <v>258</v>
      </c>
      <c r="D179" s="1" t="s">
        <v>242</v>
      </c>
      <c r="E179" s="1" t="s">
        <v>243</v>
      </c>
      <c r="F179" s="1">
        <v>665</v>
      </c>
      <c r="G179" s="1">
        <v>1257</v>
      </c>
      <c r="H179" s="1" t="s">
        <v>1488</v>
      </c>
      <c r="I179" s="1" t="s">
        <v>1489</v>
      </c>
      <c r="J179" s="1" t="str">
        <f>IF(Shipment_Details[[#This Row],[SH_WEIGHT]]&gt; 500,"HEAVY","LIGHT")</f>
        <v>HEAVY</v>
      </c>
      <c r="K179" s="1">
        <f>SUMIFS(Shipment_Details[SH_WEIGHT],Shipment_Details[SH_DOMAIN],Shipment_Details[[#This Row],[SH_DOMAIN]],Shipment_Details[SER_TYPE],Shipment_Details[[#This Row],[SER_TYPE]])</f>
        <v>29852</v>
      </c>
      <c r="L179" s="1">
        <f>SUMIFS(Shipment_Details[SH_CHARGES],Shipment_Details[SH_DOMAIN],Shipment_Details[[#This Row],[SH_DOMAIN]],Shipment_Details[SER_TYPE],Shipment_Details[[#This Row],[SER_TYPE]])</f>
        <v>52680</v>
      </c>
      <c r="M179" s="1">
        <f>Shipment_Details[[#This Row],[Sum_OF_weights_sertype_shdomain]]/Shipment_Details[[#This Row],[Sum_OF_Charges_sertype_shdomain2]]</f>
        <v>0.56666666666666665</v>
      </c>
    </row>
    <row r="180" spans="1:13" x14ac:dyDescent="0.25">
      <c r="A180" s="1">
        <v>589</v>
      </c>
      <c r="B180" s="1">
        <v>7513</v>
      </c>
      <c r="C180" s="1" t="s">
        <v>1245</v>
      </c>
      <c r="D180" s="1" t="s">
        <v>242</v>
      </c>
      <c r="E180" s="1" t="s">
        <v>243</v>
      </c>
      <c r="F180" s="1">
        <v>516</v>
      </c>
      <c r="G180" s="1">
        <v>1084</v>
      </c>
      <c r="H180" s="1" t="s">
        <v>1490</v>
      </c>
      <c r="I180" s="1" t="s">
        <v>1491</v>
      </c>
      <c r="J180" s="1" t="str">
        <f>IF(Shipment_Details[[#This Row],[SH_WEIGHT]]&gt; 500,"HEAVY","LIGHT")</f>
        <v>HEAVY</v>
      </c>
      <c r="K180" s="1">
        <f>SUMIFS(Shipment_Details[SH_WEIGHT],Shipment_Details[SH_DOMAIN],Shipment_Details[[#This Row],[SH_DOMAIN]],Shipment_Details[SER_TYPE],Shipment_Details[[#This Row],[SER_TYPE]])</f>
        <v>29852</v>
      </c>
      <c r="L180" s="1">
        <f>SUMIFS(Shipment_Details[SH_CHARGES],Shipment_Details[SH_DOMAIN],Shipment_Details[[#This Row],[SH_DOMAIN]],Shipment_Details[SER_TYPE],Shipment_Details[[#This Row],[SER_TYPE]])</f>
        <v>52680</v>
      </c>
      <c r="M180" s="1">
        <f>Shipment_Details[[#This Row],[Sum_OF_weights_sertype_shdomain]]/Shipment_Details[[#This Row],[Sum_OF_Charges_sertype_shdomain2]]</f>
        <v>0.56666666666666665</v>
      </c>
    </row>
    <row r="181" spans="1:13" x14ac:dyDescent="0.25">
      <c r="A181" s="1">
        <v>863</v>
      </c>
      <c r="B181" s="1">
        <v>9030</v>
      </c>
      <c r="C181" s="1" t="s">
        <v>267</v>
      </c>
      <c r="D181" s="1" t="s">
        <v>242</v>
      </c>
      <c r="E181" s="1" t="s">
        <v>239</v>
      </c>
      <c r="F181" s="1">
        <v>412</v>
      </c>
      <c r="G181" s="1">
        <v>872</v>
      </c>
      <c r="H181" s="1" t="s">
        <v>1492</v>
      </c>
      <c r="I181" s="1" t="s">
        <v>1493</v>
      </c>
      <c r="J181" s="1" t="str">
        <f>IF(Shipment_Details[[#This Row],[SH_WEIGHT]]&gt; 500,"HEAVY","LIGHT")</f>
        <v>LIGHT</v>
      </c>
      <c r="K181" s="1">
        <f>SUMIFS(Shipment_Details[SH_WEIGHT],Shipment_Details[SH_DOMAIN],Shipment_Details[[#This Row],[SH_DOMAIN]],Shipment_Details[SER_TYPE],Shipment_Details[[#This Row],[SER_TYPE]])</f>
        <v>16206</v>
      </c>
      <c r="L181" s="1">
        <f>SUMIFS(Shipment_Details[SH_CHARGES],Shipment_Details[SH_DOMAIN],Shipment_Details[[#This Row],[SH_DOMAIN]],Shipment_Details[SER_TYPE],Shipment_Details[[#This Row],[SER_TYPE]])</f>
        <v>32877</v>
      </c>
      <c r="M181" s="1">
        <f>Shipment_Details[[#This Row],[Sum_OF_weights_sertype_shdomain]]/Shipment_Details[[#This Row],[Sum_OF_Charges_sertype_shdomain2]]</f>
        <v>0.49292818687836482</v>
      </c>
    </row>
    <row r="182" spans="1:13" x14ac:dyDescent="0.25">
      <c r="A182" s="1">
        <v>668</v>
      </c>
      <c r="B182" s="1">
        <v>2378</v>
      </c>
      <c r="C182" s="1" t="s">
        <v>246</v>
      </c>
      <c r="D182" s="1" t="s">
        <v>238</v>
      </c>
      <c r="E182" s="1" t="s">
        <v>243</v>
      </c>
      <c r="F182" s="1">
        <v>938</v>
      </c>
      <c r="G182" s="1">
        <v>1067</v>
      </c>
      <c r="H182" s="1" t="s">
        <v>1494</v>
      </c>
      <c r="I182" s="1" t="s">
        <v>1448</v>
      </c>
      <c r="J182" s="1" t="str">
        <f>IF(Shipment_Details[[#This Row],[SH_WEIGHT]]&gt; 500,"HEAVY","LIGHT")</f>
        <v>HEAVY</v>
      </c>
      <c r="K182" s="1">
        <f>SUMIFS(Shipment_Details[SH_WEIGHT],Shipment_Details[SH_DOMAIN],Shipment_Details[[#This Row],[SH_DOMAIN]],Shipment_Details[SER_TYPE],Shipment_Details[[#This Row],[SER_TYPE]])</f>
        <v>28232</v>
      </c>
      <c r="L182" s="1">
        <f>SUMIFS(Shipment_Details[SH_CHARGES],Shipment_Details[SH_DOMAIN],Shipment_Details[[#This Row],[SH_DOMAIN]],Shipment_Details[SER_TYPE],Shipment_Details[[#This Row],[SER_TYPE]])</f>
        <v>49344</v>
      </c>
      <c r="M182" s="1">
        <f>Shipment_Details[[#This Row],[Sum_OF_weights_sertype_shdomain]]/Shipment_Details[[#This Row],[Sum_OF_Charges_sertype_shdomain2]]</f>
        <v>0.57214656290531773</v>
      </c>
    </row>
    <row r="183" spans="1:13" x14ac:dyDescent="0.25">
      <c r="A183" s="1">
        <v>206</v>
      </c>
      <c r="B183" s="1">
        <v>5894</v>
      </c>
      <c r="C183" s="1" t="s">
        <v>246</v>
      </c>
      <c r="D183" s="1" t="s">
        <v>242</v>
      </c>
      <c r="E183" s="1" t="s">
        <v>243</v>
      </c>
      <c r="F183" s="1">
        <v>854</v>
      </c>
      <c r="G183" s="1">
        <v>1251</v>
      </c>
      <c r="H183" s="1" t="s">
        <v>1495</v>
      </c>
      <c r="I183" s="1" t="s">
        <v>462</v>
      </c>
      <c r="J183" s="1" t="str">
        <f>IF(Shipment_Details[[#This Row],[SH_WEIGHT]]&gt; 500,"HEAVY","LIGHT")</f>
        <v>HEAVY</v>
      </c>
      <c r="K183" s="1">
        <f>SUMIFS(Shipment_Details[SH_WEIGHT],Shipment_Details[SH_DOMAIN],Shipment_Details[[#This Row],[SH_DOMAIN]],Shipment_Details[SER_TYPE],Shipment_Details[[#This Row],[SER_TYPE]])</f>
        <v>29852</v>
      </c>
      <c r="L183" s="1">
        <f>SUMIFS(Shipment_Details[SH_CHARGES],Shipment_Details[SH_DOMAIN],Shipment_Details[[#This Row],[SH_DOMAIN]],Shipment_Details[SER_TYPE],Shipment_Details[[#This Row],[SER_TYPE]])</f>
        <v>52680</v>
      </c>
      <c r="M183" s="1">
        <f>Shipment_Details[[#This Row],[Sum_OF_weights_sertype_shdomain]]/Shipment_Details[[#This Row],[Sum_OF_Charges_sertype_shdomain2]]</f>
        <v>0.56666666666666665</v>
      </c>
    </row>
    <row r="184" spans="1:13" x14ac:dyDescent="0.25">
      <c r="A184" s="1">
        <v>835</v>
      </c>
      <c r="B184" s="1">
        <v>7587</v>
      </c>
      <c r="C184" s="1" t="s">
        <v>246</v>
      </c>
      <c r="D184" s="1" t="s">
        <v>242</v>
      </c>
      <c r="E184" s="1" t="s">
        <v>239</v>
      </c>
      <c r="F184" s="1">
        <v>638</v>
      </c>
      <c r="G184" s="1">
        <v>1314</v>
      </c>
      <c r="H184" s="1" t="s">
        <v>1496</v>
      </c>
      <c r="I184" s="1" t="s">
        <v>1293</v>
      </c>
      <c r="J184" s="1" t="str">
        <f>IF(Shipment_Details[[#This Row],[SH_WEIGHT]]&gt; 500,"HEAVY","LIGHT")</f>
        <v>HEAVY</v>
      </c>
      <c r="K184" s="1">
        <f>SUMIFS(Shipment_Details[SH_WEIGHT],Shipment_Details[SH_DOMAIN],Shipment_Details[[#This Row],[SH_DOMAIN]],Shipment_Details[SER_TYPE],Shipment_Details[[#This Row],[SER_TYPE]])</f>
        <v>16206</v>
      </c>
      <c r="L184" s="1">
        <f>SUMIFS(Shipment_Details[SH_CHARGES],Shipment_Details[SH_DOMAIN],Shipment_Details[[#This Row],[SH_DOMAIN]],Shipment_Details[SER_TYPE],Shipment_Details[[#This Row],[SER_TYPE]])</f>
        <v>32877</v>
      </c>
      <c r="M184" s="1">
        <f>Shipment_Details[[#This Row],[Sum_OF_weights_sertype_shdomain]]/Shipment_Details[[#This Row],[Sum_OF_Charges_sertype_shdomain2]]</f>
        <v>0.49292818687836482</v>
      </c>
    </row>
    <row r="185" spans="1:13" x14ac:dyDescent="0.25">
      <c r="A185" s="1">
        <v>315</v>
      </c>
      <c r="B185" s="1">
        <v>1424</v>
      </c>
      <c r="C185" s="1" t="s">
        <v>255</v>
      </c>
      <c r="D185" s="1" t="s">
        <v>238</v>
      </c>
      <c r="E185" s="1" t="s">
        <v>243</v>
      </c>
      <c r="F185" s="1">
        <v>230</v>
      </c>
      <c r="G185" s="1">
        <v>638</v>
      </c>
      <c r="H185" s="1" t="s">
        <v>1497</v>
      </c>
      <c r="I185" s="1" t="s">
        <v>1498</v>
      </c>
      <c r="J185" s="1" t="str">
        <f>IF(Shipment_Details[[#This Row],[SH_WEIGHT]]&gt; 500,"HEAVY","LIGHT")</f>
        <v>LIGHT</v>
      </c>
      <c r="K185" s="1">
        <f>SUMIFS(Shipment_Details[SH_WEIGHT],Shipment_Details[SH_DOMAIN],Shipment_Details[[#This Row],[SH_DOMAIN]],Shipment_Details[SER_TYPE],Shipment_Details[[#This Row],[SER_TYPE]])</f>
        <v>28232</v>
      </c>
      <c r="L185" s="1">
        <f>SUMIFS(Shipment_Details[SH_CHARGES],Shipment_Details[SH_DOMAIN],Shipment_Details[[#This Row],[SH_DOMAIN]],Shipment_Details[SER_TYPE],Shipment_Details[[#This Row],[SER_TYPE]])</f>
        <v>49344</v>
      </c>
      <c r="M185" s="1">
        <f>Shipment_Details[[#This Row],[Sum_OF_weights_sertype_shdomain]]/Shipment_Details[[#This Row],[Sum_OF_Charges_sertype_shdomain2]]</f>
        <v>0.57214656290531773</v>
      </c>
    </row>
    <row r="186" spans="1:13" x14ac:dyDescent="0.25">
      <c r="A186" s="1">
        <v>553</v>
      </c>
      <c r="B186" s="1">
        <v>5214</v>
      </c>
      <c r="C186" s="1" t="s">
        <v>1245</v>
      </c>
      <c r="D186" s="1" t="s">
        <v>238</v>
      </c>
      <c r="E186" s="1" t="s">
        <v>239</v>
      </c>
      <c r="F186" s="1">
        <v>245</v>
      </c>
      <c r="G186" s="1">
        <v>611</v>
      </c>
      <c r="H186" s="1" t="s">
        <v>1499</v>
      </c>
      <c r="I186" s="1" t="s">
        <v>1500</v>
      </c>
      <c r="J186" s="1" t="str">
        <f>IF(Shipment_Details[[#This Row],[SH_WEIGHT]]&gt; 500,"HEAVY","LIGHT")</f>
        <v>LIGHT</v>
      </c>
      <c r="K186" s="1">
        <f>SUMIFS(Shipment_Details[SH_WEIGHT],Shipment_Details[SH_DOMAIN],Shipment_Details[[#This Row],[SH_DOMAIN]],Shipment_Details[SER_TYPE],Shipment_Details[[#This Row],[SER_TYPE]])</f>
        <v>30113</v>
      </c>
      <c r="L186" s="1">
        <f>SUMIFS(Shipment_Details[SH_CHARGES],Shipment_Details[SH_DOMAIN],Shipment_Details[[#This Row],[SH_DOMAIN]],Shipment_Details[SER_TYPE],Shipment_Details[[#This Row],[SER_TYPE]])</f>
        <v>52693</v>
      </c>
      <c r="M186" s="1">
        <f>Shipment_Details[[#This Row],[Sum_OF_weights_sertype_shdomain]]/Shipment_Details[[#This Row],[Sum_OF_Charges_sertype_shdomain2]]</f>
        <v>0.57148008274343842</v>
      </c>
    </row>
    <row r="187" spans="1:13" x14ac:dyDescent="0.25">
      <c r="A187" s="1">
        <v>861</v>
      </c>
      <c r="B187" s="1">
        <v>8249</v>
      </c>
      <c r="C187" s="1" t="s">
        <v>246</v>
      </c>
      <c r="D187" s="1" t="s">
        <v>242</v>
      </c>
      <c r="E187" s="1" t="s">
        <v>239</v>
      </c>
      <c r="F187" s="1">
        <v>916</v>
      </c>
      <c r="G187" s="1">
        <v>1255</v>
      </c>
      <c r="H187" s="1" t="s">
        <v>639</v>
      </c>
      <c r="I187" s="1" t="s">
        <v>1501</v>
      </c>
      <c r="J187" s="1" t="str">
        <f>IF(Shipment_Details[[#This Row],[SH_WEIGHT]]&gt; 500,"HEAVY","LIGHT")</f>
        <v>HEAVY</v>
      </c>
      <c r="K187" s="1">
        <f>SUMIFS(Shipment_Details[SH_WEIGHT],Shipment_Details[SH_DOMAIN],Shipment_Details[[#This Row],[SH_DOMAIN]],Shipment_Details[SER_TYPE],Shipment_Details[[#This Row],[SER_TYPE]])</f>
        <v>16206</v>
      </c>
      <c r="L187" s="1">
        <f>SUMIFS(Shipment_Details[SH_CHARGES],Shipment_Details[SH_DOMAIN],Shipment_Details[[#This Row],[SH_DOMAIN]],Shipment_Details[SER_TYPE],Shipment_Details[[#This Row],[SER_TYPE]])</f>
        <v>32877</v>
      </c>
      <c r="M187" s="1">
        <f>Shipment_Details[[#This Row],[Sum_OF_weights_sertype_shdomain]]/Shipment_Details[[#This Row],[Sum_OF_Charges_sertype_shdomain2]]</f>
        <v>0.49292818687836482</v>
      </c>
    </row>
    <row r="188" spans="1:13" x14ac:dyDescent="0.25">
      <c r="A188" s="1">
        <v>279</v>
      </c>
      <c r="B188" s="1">
        <v>3172</v>
      </c>
      <c r="C188" s="1" t="s">
        <v>280</v>
      </c>
      <c r="D188" s="1" t="s">
        <v>242</v>
      </c>
      <c r="E188" s="1" t="s">
        <v>239</v>
      </c>
      <c r="F188" s="1">
        <v>84</v>
      </c>
      <c r="G188" s="1">
        <v>464</v>
      </c>
      <c r="H188" s="1" t="s">
        <v>822</v>
      </c>
      <c r="I188" s="1" t="s">
        <v>1058</v>
      </c>
      <c r="J188" s="1" t="str">
        <f>IF(Shipment_Details[[#This Row],[SH_WEIGHT]]&gt; 500,"HEAVY","LIGHT")</f>
        <v>LIGHT</v>
      </c>
      <c r="K188" s="1">
        <f>SUMIFS(Shipment_Details[SH_WEIGHT],Shipment_Details[SH_DOMAIN],Shipment_Details[[#This Row],[SH_DOMAIN]],Shipment_Details[SER_TYPE],Shipment_Details[[#This Row],[SER_TYPE]])</f>
        <v>16206</v>
      </c>
      <c r="L188" s="1">
        <f>SUMIFS(Shipment_Details[SH_CHARGES],Shipment_Details[SH_DOMAIN],Shipment_Details[[#This Row],[SH_DOMAIN]],Shipment_Details[SER_TYPE],Shipment_Details[[#This Row],[SER_TYPE]])</f>
        <v>32877</v>
      </c>
      <c r="M188" s="1">
        <f>Shipment_Details[[#This Row],[Sum_OF_weights_sertype_shdomain]]/Shipment_Details[[#This Row],[Sum_OF_Charges_sertype_shdomain2]]</f>
        <v>0.49292818687836482</v>
      </c>
    </row>
    <row r="189" spans="1:13" x14ac:dyDescent="0.25">
      <c r="A189" s="1">
        <v>75</v>
      </c>
      <c r="B189" s="1">
        <v>5489</v>
      </c>
      <c r="C189" s="1" t="s">
        <v>258</v>
      </c>
      <c r="D189" s="1" t="s">
        <v>238</v>
      </c>
      <c r="E189" s="1" t="s">
        <v>239</v>
      </c>
      <c r="F189" s="1">
        <v>869</v>
      </c>
      <c r="G189" s="1">
        <v>1317</v>
      </c>
      <c r="H189" s="1" t="s">
        <v>1422</v>
      </c>
      <c r="I189" s="1" t="s">
        <v>1502</v>
      </c>
      <c r="J189" s="1" t="str">
        <f>IF(Shipment_Details[[#This Row],[SH_WEIGHT]]&gt; 500,"HEAVY","LIGHT")</f>
        <v>HEAVY</v>
      </c>
      <c r="K189" s="1">
        <f>SUMIFS(Shipment_Details[SH_WEIGHT],Shipment_Details[SH_DOMAIN],Shipment_Details[[#This Row],[SH_DOMAIN]],Shipment_Details[SER_TYPE],Shipment_Details[[#This Row],[SER_TYPE]])</f>
        <v>30113</v>
      </c>
      <c r="L189" s="1">
        <f>SUMIFS(Shipment_Details[SH_CHARGES],Shipment_Details[SH_DOMAIN],Shipment_Details[[#This Row],[SH_DOMAIN]],Shipment_Details[SER_TYPE],Shipment_Details[[#This Row],[SER_TYPE]])</f>
        <v>52693</v>
      </c>
      <c r="M189" s="1">
        <f>Shipment_Details[[#This Row],[Sum_OF_weights_sertype_shdomain]]/Shipment_Details[[#This Row],[Sum_OF_Charges_sertype_shdomain2]]</f>
        <v>0.57148008274343842</v>
      </c>
    </row>
    <row r="190" spans="1:13" x14ac:dyDescent="0.25">
      <c r="A190" s="1">
        <v>895</v>
      </c>
      <c r="B190" s="1">
        <v>2037</v>
      </c>
      <c r="C190" s="1" t="s">
        <v>1245</v>
      </c>
      <c r="D190" s="1" t="s">
        <v>242</v>
      </c>
      <c r="E190" s="1" t="s">
        <v>243</v>
      </c>
      <c r="F190" s="1">
        <v>271</v>
      </c>
      <c r="G190" s="1">
        <v>704</v>
      </c>
      <c r="H190" s="1" t="s">
        <v>1503</v>
      </c>
      <c r="I190" s="1" t="s">
        <v>1504</v>
      </c>
      <c r="J190" s="1" t="str">
        <f>IF(Shipment_Details[[#This Row],[SH_WEIGHT]]&gt; 500,"HEAVY","LIGHT")</f>
        <v>LIGHT</v>
      </c>
      <c r="K190" s="1">
        <f>SUMIFS(Shipment_Details[SH_WEIGHT],Shipment_Details[SH_DOMAIN],Shipment_Details[[#This Row],[SH_DOMAIN]],Shipment_Details[SER_TYPE],Shipment_Details[[#This Row],[SER_TYPE]])</f>
        <v>29852</v>
      </c>
      <c r="L190" s="1">
        <f>SUMIFS(Shipment_Details[SH_CHARGES],Shipment_Details[SH_DOMAIN],Shipment_Details[[#This Row],[SH_DOMAIN]],Shipment_Details[SER_TYPE],Shipment_Details[[#This Row],[SER_TYPE]])</f>
        <v>52680</v>
      </c>
      <c r="M190" s="1">
        <f>Shipment_Details[[#This Row],[Sum_OF_weights_sertype_shdomain]]/Shipment_Details[[#This Row],[Sum_OF_Charges_sertype_shdomain2]]</f>
        <v>0.56666666666666665</v>
      </c>
    </row>
    <row r="191" spans="1:13" x14ac:dyDescent="0.25">
      <c r="A191" s="1">
        <v>866</v>
      </c>
      <c r="B191" s="1">
        <v>2401</v>
      </c>
      <c r="C191" s="1" t="s">
        <v>246</v>
      </c>
      <c r="D191" s="1" t="s">
        <v>242</v>
      </c>
      <c r="E191" s="1" t="s">
        <v>239</v>
      </c>
      <c r="F191" s="1">
        <v>691</v>
      </c>
      <c r="G191" s="1">
        <v>1260</v>
      </c>
      <c r="H191" s="1" t="s">
        <v>362</v>
      </c>
      <c r="I191" s="1" t="s">
        <v>1505</v>
      </c>
      <c r="J191" s="1" t="str">
        <f>IF(Shipment_Details[[#This Row],[SH_WEIGHT]]&gt; 500,"HEAVY","LIGHT")</f>
        <v>HEAVY</v>
      </c>
      <c r="K191" s="1">
        <f>SUMIFS(Shipment_Details[SH_WEIGHT],Shipment_Details[SH_DOMAIN],Shipment_Details[[#This Row],[SH_DOMAIN]],Shipment_Details[SER_TYPE],Shipment_Details[[#This Row],[SER_TYPE]])</f>
        <v>16206</v>
      </c>
      <c r="L191" s="1">
        <f>SUMIFS(Shipment_Details[SH_CHARGES],Shipment_Details[SH_DOMAIN],Shipment_Details[[#This Row],[SH_DOMAIN]],Shipment_Details[SER_TYPE],Shipment_Details[[#This Row],[SER_TYPE]])</f>
        <v>32877</v>
      </c>
      <c r="M191" s="1">
        <f>Shipment_Details[[#This Row],[Sum_OF_weights_sertype_shdomain]]/Shipment_Details[[#This Row],[Sum_OF_Charges_sertype_shdomain2]]</f>
        <v>0.49292818687836482</v>
      </c>
    </row>
    <row r="192" spans="1:13" x14ac:dyDescent="0.25">
      <c r="A192" s="1">
        <v>792</v>
      </c>
      <c r="B192" s="1">
        <v>1303</v>
      </c>
      <c r="C192" s="1" t="s">
        <v>1245</v>
      </c>
      <c r="D192" s="1" t="s">
        <v>238</v>
      </c>
      <c r="E192" s="1" t="s">
        <v>239</v>
      </c>
      <c r="F192" s="1">
        <v>808</v>
      </c>
      <c r="G192" s="1">
        <v>1257</v>
      </c>
      <c r="H192" s="1" t="s">
        <v>1506</v>
      </c>
      <c r="I192" s="1" t="s">
        <v>1507</v>
      </c>
      <c r="J192" s="1" t="str">
        <f>IF(Shipment_Details[[#This Row],[SH_WEIGHT]]&gt; 500,"HEAVY","LIGHT")</f>
        <v>HEAVY</v>
      </c>
      <c r="K192" s="1">
        <f>SUMIFS(Shipment_Details[SH_WEIGHT],Shipment_Details[SH_DOMAIN],Shipment_Details[[#This Row],[SH_DOMAIN]],Shipment_Details[SER_TYPE],Shipment_Details[[#This Row],[SER_TYPE]])</f>
        <v>30113</v>
      </c>
      <c r="L192" s="1">
        <f>SUMIFS(Shipment_Details[SH_CHARGES],Shipment_Details[SH_DOMAIN],Shipment_Details[[#This Row],[SH_DOMAIN]],Shipment_Details[SER_TYPE],Shipment_Details[[#This Row],[SER_TYPE]])</f>
        <v>52693</v>
      </c>
      <c r="M192" s="1">
        <f>Shipment_Details[[#This Row],[Sum_OF_weights_sertype_shdomain]]/Shipment_Details[[#This Row],[Sum_OF_Charges_sertype_shdomain2]]</f>
        <v>0.57148008274343842</v>
      </c>
    </row>
    <row r="193" spans="1:13" x14ac:dyDescent="0.25">
      <c r="A193" s="1">
        <v>191</v>
      </c>
      <c r="B193" s="1">
        <v>6798</v>
      </c>
      <c r="C193" s="1" t="s">
        <v>249</v>
      </c>
      <c r="D193" s="1" t="s">
        <v>242</v>
      </c>
      <c r="E193" s="1" t="s">
        <v>243</v>
      </c>
      <c r="F193" s="1">
        <v>997</v>
      </c>
      <c r="G193" s="1">
        <v>1382</v>
      </c>
      <c r="H193" s="1" t="s">
        <v>1508</v>
      </c>
      <c r="I193" s="1" t="s">
        <v>1509</v>
      </c>
      <c r="J193" s="1" t="str">
        <f>IF(Shipment_Details[[#This Row],[SH_WEIGHT]]&gt; 500,"HEAVY","LIGHT")</f>
        <v>HEAVY</v>
      </c>
      <c r="K193" s="1">
        <f>SUMIFS(Shipment_Details[SH_WEIGHT],Shipment_Details[SH_DOMAIN],Shipment_Details[[#This Row],[SH_DOMAIN]],Shipment_Details[SER_TYPE],Shipment_Details[[#This Row],[SER_TYPE]])</f>
        <v>29852</v>
      </c>
      <c r="L193" s="1">
        <f>SUMIFS(Shipment_Details[SH_CHARGES],Shipment_Details[SH_DOMAIN],Shipment_Details[[#This Row],[SH_DOMAIN]],Shipment_Details[SER_TYPE],Shipment_Details[[#This Row],[SER_TYPE]])</f>
        <v>52680</v>
      </c>
      <c r="M193" s="1">
        <f>Shipment_Details[[#This Row],[Sum_OF_weights_sertype_shdomain]]/Shipment_Details[[#This Row],[Sum_OF_Charges_sertype_shdomain2]]</f>
        <v>0.56666666666666665</v>
      </c>
    </row>
    <row r="194" spans="1:13" x14ac:dyDescent="0.25">
      <c r="A194" s="1">
        <v>59</v>
      </c>
      <c r="B194" s="1">
        <v>9917</v>
      </c>
      <c r="C194" s="1" t="s">
        <v>280</v>
      </c>
      <c r="D194" s="1" t="s">
        <v>242</v>
      </c>
      <c r="E194" s="1" t="s">
        <v>239</v>
      </c>
      <c r="F194" s="1">
        <v>329</v>
      </c>
      <c r="G194" s="1">
        <v>977</v>
      </c>
      <c r="H194" s="1" t="s">
        <v>1510</v>
      </c>
      <c r="I194" s="1" t="s">
        <v>1511</v>
      </c>
      <c r="J194" s="1" t="str">
        <f>IF(Shipment_Details[[#This Row],[SH_WEIGHT]]&gt; 500,"HEAVY","LIGHT")</f>
        <v>LIGHT</v>
      </c>
      <c r="K194" s="1">
        <f>SUMIFS(Shipment_Details[SH_WEIGHT],Shipment_Details[SH_DOMAIN],Shipment_Details[[#This Row],[SH_DOMAIN]],Shipment_Details[SER_TYPE],Shipment_Details[[#This Row],[SER_TYPE]])</f>
        <v>16206</v>
      </c>
      <c r="L194" s="1">
        <f>SUMIFS(Shipment_Details[SH_CHARGES],Shipment_Details[SH_DOMAIN],Shipment_Details[[#This Row],[SH_DOMAIN]],Shipment_Details[SER_TYPE],Shipment_Details[[#This Row],[SER_TYPE]])</f>
        <v>32877</v>
      </c>
      <c r="M194" s="1">
        <f>Shipment_Details[[#This Row],[Sum_OF_weights_sertype_shdomain]]/Shipment_Details[[#This Row],[Sum_OF_Charges_sertype_shdomain2]]</f>
        <v>0.49292818687836482</v>
      </c>
    </row>
    <row r="195" spans="1:13" x14ac:dyDescent="0.25">
      <c r="A195" s="1">
        <v>748</v>
      </c>
      <c r="B195" s="1">
        <v>2969</v>
      </c>
      <c r="C195" s="1" t="s">
        <v>249</v>
      </c>
      <c r="D195" s="1" t="s">
        <v>238</v>
      </c>
      <c r="E195" s="1" t="s">
        <v>239</v>
      </c>
      <c r="F195" s="1">
        <v>600</v>
      </c>
      <c r="G195" s="1">
        <v>1048</v>
      </c>
      <c r="H195" s="1" t="s">
        <v>1512</v>
      </c>
      <c r="I195" s="1" t="s">
        <v>1513</v>
      </c>
      <c r="J195" s="1" t="str">
        <f>IF(Shipment_Details[[#This Row],[SH_WEIGHT]]&gt; 500,"HEAVY","LIGHT")</f>
        <v>HEAVY</v>
      </c>
      <c r="K195" s="1">
        <f>SUMIFS(Shipment_Details[SH_WEIGHT],Shipment_Details[SH_DOMAIN],Shipment_Details[[#This Row],[SH_DOMAIN]],Shipment_Details[SER_TYPE],Shipment_Details[[#This Row],[SER_TYPE]])</f>
        <v>30113</v>
      </c>
      <c r="L195" s="1">
        <f>SUMIFS(Shipment_Details[SH_CHARGES],Shipment_Details[SH_DOMAIN],Shipment_Details[[#This Row],[SH_DOMAIN]],Shipment_Details[SER_TYPE],Shipment_Details[[#This Row],[SER_TYPE]])</f>
        <v>52693</v>
      </c>
      <c r="M195" s="1">
        <f>Shipment_Details[[#This Row],[Sum_OF_weights_sertype_shdomain]]/Shipment_Details[[#This Row],[Sum_OF_Charges_sertype_shdomain2]]</f>
        <v>0.57148008274343842</v>
      </c>
    </row>
    <row r="196" spans="1:13" x14ac:dyDescent="0.25">
      <c r="A196" s="1">
        <v>693</v>
      </c>
      <c r="B196" s="1">
        <v>8737</v>
      </c>
      <c r="C196" s="1" t="s">
        <v>249</v>
      </c>
      <c r="D196" s="1" t="s">
        <v>242</v>
      </c>
      <c r="E196" s="1" t="s">
        <v>243</v>
      </c>
      <c r="F196" s="1">
        <v>715</v>
      </c>
      <c r="G196" s="1">
        <v>1271</v>
      </c>
      <c r="H196" s="1" t="s">
        <v>538</v>
      </c>
      <c r="I196" s="1" t="s">
        <v>1255</v>
      </c>
      <c r="J196" s="1" t="str">
        <f>IF(Shipment_Details[[#This Row],[SH_WEIGHT]]&gt; 500,"HEAVY","LIGHT")</f>
        <v>HEAVY</v>
      </c>
      <c r="K196" s="1">
        <f>SUMIFS(Shipment_Details[SH_WEIGHT],Shipment_Details[SH_DOMAIN],Shipment_Details[[#This Row],[SH_DOMAIN]],Shipment_Details[SER_TYPE],Shipment_Details[[#This Row],[SER_TYPE]])</f>
        <v>29852</v>
      </c>
      <c r="L196" s="1">
        <f>SUMIFS(Shipment_Details[SH_CHARGES],Shipment_Details[SH_DOMAIN],Shipment_Details[[#This Row],[SH_DOMAIN]],Shipment_Details[SER_TYPE],Shipment_Details[[#This Row],[SER_TYPE]])</f>
        <v>52680</v>
      </c>
      <c r="M196" s="1">
        <f>Shipment_Details[[#This Row],[Sum_OF_weights_sertype_shdomain]]/Shipment_Details[[#This Row],[Sum_OF_Charges_sertype_shdomain2]]</f>
        <v>0.56666666666666665</v>
      </c>
    </row>
    <row r="197" spans="1:13" x14ac:dyDescent="0.25">
      <c r="A197" s="1">
        <v>955</v>
      </c>
      <c r="B197" s="1">
        <v>2104</v>
      </c>
      <c r="C197" s="1" t="s">
        <v>249</v>
      </c>
      <c r="D197" s="1" t="s">
        <v>242</v>
      </c>
      <c r="E197" s="1" t="s">
        <v>243</v>
      </c>
      <c r="F197" s="1">
        <v>957</v>
      </c>
      <c r="G197" s="1">
        <v>1007</v>
      </c>
      <c r="H197" s="1" t="s">
        <v>1514</v>
      </c>
      <c r="I197" s="1" t="s">
        <v>1515</v>
      </c>
      <c r="J197" s="1" t="str">
        <f>IF(Shipment_Details[[#This Row],[SH_WEIGHT]]&gt; 500,"HEAVY","LIGHT")</f>
        <v>HEAVY</v>
      </c>
      <c r="K197" s="1">
        <f>SUMIFS(Shipment_Details[SH_WEIGHT],Shipment_Details[SH_DOMAIN],Shipment_Details[[#This Row],[SH_DOMAIN]],Shipment_Details[SER_TYPE],Shipment_Details[[#This Row],[SER_TYPE]])</f>
        <v>29852</v>
      </c>
      <c r="L197" s="1">
        <f>SUMIFS(Shipment_Details[SH_CHARGES],Shipment_Details[SH_DOMAIN],Shipment_Details[[#This Row],[SH_DOMAIN]],Shipment_Details[SER_TYPE],Shipment_Details[[#This Row],[SER_TYPE]])</f>
        <v>52680</v>
      </c>
      <c r="M197" s="1">
        <f>Shipment_Details[[#This Row],[Sum_OF_weights_sertype_shdomain]]/Shipment_Details[[#This Row],[Sum_OF_Charges_sertype_shdomain2]]</f>
        <v>0.56666666666666665</v>
      </c>
    </row>
    <row r="198" spans="1:13" x14ac:dyDescent="0.25">
      <c r="A198" s="1">
        <v>538</v>
      </c>
      <c r="B198" s="1">
        <v>1702</v>
      </c>
      <c r="C198" s="1" t="s">
        <v>261</v>
      </c>
      <c r="D198" s="1" t="s">
        <v>242</v>
      </c>
      <c r="E198" s="1" t="s">
        <v>243</v>
      </c>
      <c r="F198" s="1">
        <v>484</v>
      </c>
      <c r="G198" s="1">
        <v>863</v>
      </c>
      <c r="H198" s="1" t="s">
        <v>652</v>
      </c>
      <c r="I198" s="1" t="s">
        <v>1516</v>
      </c>
      <c r="J198" s="1" t="str">
        <f>IF(Shipment_Details[[#This Row],[SH_WEIGHT]]&gt; 500,"HEAVY","LIGHT")</f>
        <v>LIGHT</v>
      </c>
      <c r="K198" s="1">
        <f>SUMIFS(Shipment_Details[SH_WEIGHT],Shipment_Details[SH_DOMAIN],Shipment_Details[[#This Row],[SH_DOMAIN]],Shipment_Details[SER_TYPE],Shipment_Details[[#This Row],[SER_TYPE]])</f>
        <v>29852</v>
      </c>
      <c r="L198" s="1">
        <f>SUMIFS(Shipment_Details[SH_CHARGES],Shipment_Details[SH_DOMAIN],Shipment_Details[[#This Row],[SH_DOMAIN]],Shipment_Details[SER_TYPE],Shipment_Details[[#This Row],[SER_TYPE]])</f>
        <v>52680</v>
      </c>
      <c r="M198" s="1">
        <f>Shipment_Details[[#This Row],[Sum_OF_weights_sertype_shdomain]]/Shipment_Details[[#This Row],[Sum_OF_Charges_sertype_shdomain2]]</f>
        <v>0.56666666666666665</v>
      </c>
    </row>
    <row r="199" spans="1:13" x14ac:dyDescent="0.25">
      <c r="A199" s="1">
        <v>169</v>
      </c>
      <c r="B199" s="1">
        <v>8933</v>
      </c>
      <c r="C199" s="1" t="s">
        <v>252</v>
      </c>
      <c r="D199" s="1" t="s">
        <v>242</v>
      </c>
      <c r="E199" s="1" t="s">
        <v>243</v>
      </c>
      <c r="F199" s="1">
        <v>576</v>
      </c>
      <c r="G199" s="1">
        <v>1077</v>
      </c>
      <c r="H199" s="1" t="s">
        <v>1517</v>
      </c>
      <c r="I199" s="1" t="s">
        <v>1518</v>
      </c>
      <c r="J199" s="1" t="str">
        <f>IF(Shipment_Details[[#This Row],[SH_WEIGHT]]&gt; 500,"HEAVY","LIGHT")</f>
        <v>HEAVY</v>
      </c>
      <c r="K199" s="1">
        <f>SUMIFS(Shipment_Details[SH_WEIGHT],Shipment_Details[SH_DOMAIN],Shipment_Details[[#This Row],[SH_DOMAIN]],Shipment_Details[SER_TYPE],Shipment_Details[[#This Row],[SER_TYPE]])</f>
        <v>29852</v>
      </c>
      <c r="L199" s="1">
        <f>SUMIFS(Shipment_Details[SH_CHARGES],Shipment_Details[SH_DOMAIN],Shipment_Details[[#This Row],[SH_DOMAIN]],Shipment_Details[SER_TYPE],Shipment_Details[[#This Row],[SER_TYPE]])</f>
        <v>52680</v>
      </c>
      <c r="M199" s="1">
        <f>Shipment_Details[[#This Row],[Sum_OF_weights_sertype_shdomain]]/Shipment_Details[[#This Row],[Sum_OF_Charges_sertype_shdomain2]]</f>
        <v>0.56666666666666665</v>
      </c>
    </row>
    <row r="200" spans="1:13" x14ac:dyDescent="0.25">
      <c r="A200" s="1">
        <v>924</v>
      </c>
      <c r="B200" s="1">
        <v>3624</v>
      </c>
      <c r="C200" s="1" t="s">
        <v>280</v>
      </c>
      <c r="D200" s="1" t="s">
        <v>242</v>
      </c>
      <c r="E200" s="1" t="s">
        <v>239</v>
      </c>
      <c r="F200" s="1">
        <v>606</v>
      </c>
      <c r="G200" s="1">
        <v>1021</v>
      </c>
      <c r="H200" s="1" t="s">
        <v>1519</v>
      </c>
      <c r="I200" s="1" t="s">
        <v>1520</v>
      </c>
      <c r="J200" s="1" t="str">
        <f>IF(Shipment_Details[[#This Row],[SH_WEIGHT]]&gt; 500,"HEAVY","LIGHT")</f>
        <v>HEAVY</v>
      </c>
      <c r="K200" s="1">
        <f>SUMIFS(Shipment_Details[SH_WEIGHT],Shipment_Details[SH_DOMAIN],Shipment_Details[[#This Row],[SH_DOMAIN]],Shipment_Details[SER_TYPE],Shipment_Details[[#This Row],[SER_TYPE]])</f>
        <v>16206</v>
      </c>
      <c r="L200" s="1">
        <f>SUMIFS(Shipment_Details[SH_CHARGES],Shipment_Details[SH_DOMAIN],Shipment_Details[[#This Row],[SH_DOMAIN]],Shipment_Details[SER_TYPE],Shipment_Details[[#This Row],[SER_TYPE]])</f>
        <v>32877</v>
      </c>
      <c r="M200" s="1">
        <f>Shipment_Details[[#This Row],[Sum_OF_weights_sertype_shdomain]]/Shipment_Details[[#This Row],[Sum_OF_Charges_sertype_shdomain2]]</f>
        <v>0.49292818687836482</v>
      </c>
    </row>
    <row r="201" spans="1:13" x14ac:dyDescent="0.25">
      <c r="A201" s="1">
        <v>579</v>
      </c>
      <c r="B201" s="1">
        <v>4892</v>
      </c>
      <c r="C201" s="1" t="s">
        <v>249</v>
      </c>
      <c r="D201" s="1" t="s">
        <v>238</v>
      </c>
      <c r="E201" s="1" t="s">
        <v>243</v>
      </c>
      <c r="F201" s="1">
        <v>913</v>
      </c>
      <c r="G201" s="1">
        <v>1385</v>
      </c>
      <c r="H201" s="1" t="s">
        <v>1521</v>
      </c>
      <c r="I201" s="1" t="s">
        <v>1522</v>
      </c>
      <c r="J201" s="1" t="str">
        <f>IF(Shipment_Details[[#This Row],[SH_WEIGHT]]&gt; 500,"HEAVY","LIGHT")</f>
        <v>HEAVY</v>
      </c>
      <c r="K201" s="1">
        <f>SUMIFS(Shipment_Details[SH_WEIGHT],Shipment_Details[SH_DOMAIN],Shipment_Details[[#This Row],[SH_DOMAIN]],Shipment_Details[SER_TYPE],Shipment_Details[[#This Row],[SER_TYPE]])</f>
        <v>28232</v>
      </c>
      <c r="L201" s="1">
        <f>SUMIFS(Shipment_Details[SH_CHARGES],Shipment_Details[SH_DOMAIN],Shipment_Details[[#This Row],[SH_DOMAIN]],Shipment_Details[SER_TYPE],Shipment_Details[[#This Row],[SER_TYPE]])</f>
        <v>49344</v>
      </c>
      <c r="M201" s="1">
        <f>Shipment_Details[[#This Row],[Sum_OF_weights_sertype_shdomain]]/Shipment_Details[[#This Row],[Sum_OF_Charges_sertype_shdomain2]]</f>
        <v>0.57214656290531773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4 6 d 3 1 2 9 - c 5 c b - 4 3 7 4 - b 5 7 a - 6 1 1 c 8 9 f 0 b 9 0 0 "   x m l n s = " h t t p : / / s c h e m a s . m i c r o s o f t . c o m / D a t a M a s h u p " > A A A A A J g G A A B Q S w M E F A A C A A g A I 3 D w W B 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A j c P B 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3 D w W N / i F H y Q A w A A b R Y A A B M A H A B G b 3 J t d W x h c y 9 T Z W N 0 a W 9 u M S 5 t I K I Y A C i g F A A A A A A A A A A A A A A A A A A A A A A A A A A A A O 1 Y 3 2 + b M B B + r 5 T / A d G X V E O R q L Y 9 r O p D C l 7 D V E g W m K p p n Z A L X s M E G B k n b V b x v 8 + G U H 6 Z L I 2 U S p G W l 8 A d 5 r u 7 7 8 6 + I 0 U e D X A s 2 c W / e j E 4 G Z y k C 0 i Q L 2 n L l O I I E e l S C h E d n E j s Z + M l 8 R C T a O l q p G N v G a G Y D j 8 H I R p p O K b s J h 3 K + q c 7 G E b Q v U e U I u I m + B G R K 8 N N C P 7 N Y O 7 A k 4 d C q b w r U U Z e u p L P l B 8 6 C o M o Y O s u Z U V W Q O x h P 4 g f L t X z D + c / z 5 T C i l N 5 R n C E K T N y g q C P S C o z k x x 4 z 8 z Y a D b y Y W F w t V B b w P i B r X P W C a o W O Q T G 6 S 9 M I g 2 H y y j m y n Q o Q F G e n 2 X N N X R Z k Y y Y f n w / 4 k 9 m i v Q s m 0 K p 5 l p j E z A 5 Z R K J o i e 6 E Q N z b N w U S 9 o q 5 / t M t G K s 6 3 O B W J t a j m t N m 9 B Z z V + Y B B S G w R / m B Y D e Q r r F x O 9 1 n D v d i F D h 8 M Y J h 8 H y + C a I 1 C F u O L 8 e T P k a 9 s T 2 l w v N K V B q M c m R 8 v f W g U x E u G F f l 4 g E q E a 5 h V J G 0 h c c x M O u N c q G m 0 w x U X T P S F w E S S W T L f R Y W C d X O O A p g b H P X l A p X 7 A K X X 5 d q I Y d u x S p 9 l b O k k 0 h o a 4 P K e I 6 E P v F d b Z N d z Y 4 C e I t B t U L F U R J i N c I u T q i M A j T w x Z s G + 1 o C h c I S x S I S x S 4 O r C N a 2 v s G F N L o B W W I 3 C v 5 m N L m w g U P X V a Z 7 n h Y Z 1 f V E Y 8 g j F 8 Q K n L c 5 j z e F i i e 2 G P h / H S A z H 1 9 s Y f 1 1 6 I 9 R T S Z S r S 7 k h c t e M c l q k K 5 2 i o E Z + X j d 0 w L y F + X Z R Q u T X W F T v y M I P r n O c 3 2 R 9 b Y E f D S G m 3 s C k R k j U R i s f m 9 J v l d O X l + 4 u q 6 m C U a h P 7 q F e p 7 5 k A L 5 X + J h n Q R j u a F O h h t J d + f q i B n O s m X U y l T 1 k 3 1 z 0 4 b T A X N 7 h s y S 0 w r i e C x O F A k / H 8 G t g C 3 V x 8 E u t 2 V 7 5 r r u T 5 e e A M y T G O P i + W h G y p a J v r h H s 5 d 3 i F y H r v D T 3 v u F U h R 5 2 R o B w w D z 4 I F C b s 2 f 2 P 1 L q W 3 b 1 q A s j j c b 5 b P N q 7 k 1 L y m y k F k T X B 4 a L S y Z 1 G u r Q y R J x t W 1 d U 5 s 5 R h F f M W n 2 Z h I H H l L X K 0 Y O U B r F H h 0 K v q k M u 2 7 O a B N i 8 n v r z v 7 9 u d q y M U 7 k 9 n 7 2 z J 8 b M 5 N v 0 / 7 n w a O b C 1 3 3 z a H 2 y K T z K l N 4 B T m m P R m / 1 I a Q 9 c D V H L P F Q 1 n q m L z R q T 2 x E d d 1 B Y V t f / 6 6 4 Y 2 j U 1 8 R G 7 Q Z H K 9 2 t 9 1 W N V q r e P T U a p m a L V G u K X v q g 7 P A I / z i v V P n i L 1 B L A Q I t A B Q A A g A I A C N w 8 F g a 9 R 8 f p g A A A P k A A A A S A A A A A A A A A A A A A A A A A A A A A A B D b 2 5 m a W c v U G F j a 2 F n Z S 5 4 b W x Q S w E C L Q A U A A I A C A A j c P B Y D 8 r p q 6 Q A A A D p A A A A E w A A A A A A A A A A A A A A A A D y A A A A W 0 N v b n R l b n R f V H l w Z X N d L n h t b F B L A Q I t A B Q A A g A I A C N w 8 F j f 4 h R 8 k A M A A G 0 W A A A T A A A A A A A A A A A A A A A A A O M B A A B G b 3 J t d W x h c y 9 T Z W N 0 a W 9 u M S 5 t U E s F B g A A A A A D A A M A w g A A A M A F 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q e E A A A A A A A A h Y 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d X N 0 b 2 1 l c j 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D b 3 V u d C I g V m F s d W U 9 I m w y M D A i I C 8 + P E V u d H J 5 I F R 5 c G U 9 I k Z p b G x F c n J v c k N v d W 5 0 I i B W Y W x 1 Z T 0 i b D A i I C 8 + P E V u d H J 5 I F R 5 c G U 9 I k Z p b G x D b 2 x 1 b W 5 U e X B l c y I g V m F s d W U 9 I n N B d 0 1 H Q m d Z R 0 F 3 a 0 o i I C 8 + P E V u d H J 5 I F R 5 c G U 9 I k Z p b G x D b 2 x 1 b W 5 O Y W 1 l c y I g V m F s d W U 9 I n N b J n F 1 b 3 Q 7 Q 1 9 J R C Z x d W 9 0 O y w m c X V v d D t N X 0 l E J n F 1 b 3 Q 7 L C Z x d W 9 0 O 0 N f T k F N R S Z x d W 9 0 O y w m c X V v d D t D X 0 V N Q U l M X 0 l E J n F 1 b 3 Q 7 L C Z x d W 9 0 O 0 N f V F l Q R S Z x d W 9 0 O y w m c X V v d D t D X 0 F E R F I m c X V v d D s s J n F 1 b 3 Q 7 Q 1 9 D T 0 5 U X 0 5 P J n F 1 b 3 Q 7 L C Z x d W 9 0 O 1 N 0 Y X J 0 X 2 R h d G U m c X V v d D s s J n F 1 b 3 Q 7 R W 5 k X 2 R h d G U m c X V v d D t d I i A v P j x F b n R y e S B U e X B l P S J G a W x s R X J y b 3 J D b 2 R l I i B W Y W x 1 Z T 0 i c 1 V u a 2 5 v d 2 4 i I C 8 + P E V u d H J 5 I F R 5 c G U 9 I k Z p b G x M Y X N 0 V X B k Y X R l Z C I g V m F s d W U 9 I m Q y M D I 0 L T A 3 L T E 2 V D A 2 O j E x O j E 2 L j E w M j E 5 M D J a 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k 5 h b W V V c G R h d G V k Q W Z 0 Z X J G a W x s I i B W Y W x 1 Z T 0 i b D A i I C 8 + P E V u d H J 5 I F R 5 c G U 9 I k Z p b G x T d G F 0 d X M i I F Z h b H V l P S J z Q 2 9 t c G x l d G U i I C 8 + P E V u d H J 5 I F R 5 c G U 9 I k J 1 Z m Z l c k 5 l e H R S Z W Z y Z X N o I i B W Y W x 1 Z T 0 i b D E i I C 8 + P E V u d H J 5 I F R 5 c G U 9 I l F 1 Z X J 5 S U Q i I F Z h b H V l P S J z Y 2 V m O G U 0 Y 2 Y t O D V l Y y 0 0 N D M z L W E 2 N m U t N G E y Y z k x Z G J h M z M x I i A v P j x F b n R y e S B U e X B l P S J G a W x s V G F y Z 2 V 0 I i B W Y W x 1 Z T 0 i c 0 N 1 c 3 R v b W V y I i A v P j x F b n R y e S B U e X B l P S J S Z W x h d G l v b n N o a X B J b m Z v Q 2 9 u d G F p b m V y I i B W Y W x 1 Z T 0 i c 3 s m c X V v d D t j b 2 x 1 b W 5 D b 3 V u d C Z x d W 9 0 O z o 5 L C Z x d W 9 0 O 2 t l e U N v b H V t b k 5 h b W V z J n F 1 b 3 Q 7 O l t d L C Z x d W 9 0 O 3 F 1 Z X J 5 U m V s Y X R p b 2 5 z a G l w c y Z x d W 9 0 O z p b e y Z x d W 9 0 O 2 t l e U N v b H V t b k N v d W 5 0 J n F 1 b 3 Q 7 O j E s J n F 1 b 3 Q 7 a 2 V 5 Q 2 9 s d W 1 u J n F 1 b 3 Q 7 O j E s J n F 1 b 3 Q 7 b 3 R o Z X J L Z X l D b 2 x 1 b W 5 J Z G V u d G l 0 e S Z x d W 9 0 O z o m c X V v d D t T Z W N 0 a W 9 u M S 9 N Z W 1 i Z X J z a G l w L 0 N o Y W 5 n Z W Q g V H l w Z S 5 7 T V 9 J R C w w f S Z x d W 9 0 O y w m c X V v d D t L Z X l D b 2 x 1 b W 5 D b 3 V u d C Z x d W 9 0 O z o x f V 0 s J n F 1 b 3 Q 7 Y 2 9 s d W 1 u S W R l b n R p d G l l c y Z x d W 9 0 O z p b J n F 1 b 3 Q 7 U 2 V j d G l v b j E v Q 3 V z d G 9 t Z X I v Q 2 h h b m d l Z C B U e X B l L n t D X 0 l E L D B 9 J n F 1 b 3 Q 7 L C Z x d W 9 0 O 1 N l Y 3 R p b 2 4 x L 0 N 1 c 3 R v b W V y L 0 N o Y W 5 n Z W Q g V H l w Z S 5 7 T V 9 J R C w x f S Z x d W 9 0 O y w m c X V v d D t T Z W N 0 a W 9 u M S 9 D d X N 0 b 2 1 l c i 9 D Y X B p d G F s a X p l Z C B F Y W N o I F d v c m Q u e 0 N f T k F N R S w y f S Z x d W 9 0 O y w m c X V v d D t T Z W N 0 a W 9 u M S 9 D d X N 0 b 2 1 l c i 9 M b 3 d l c m N h c 2 V k I F R l e H Q u e 0 N f R U 1 B S U x f S U Q s M 3 0 m c X V v d D s s J n F 1 b 3 Q 7 U 2 V j d G l v b j E v Q 3 V z d G 9 t Z X I v Q 2 h h b m d l Z C B U e X B l L n t D X 1 R Z U E U s N H 0 m c X V v d D s s J n F 1 b 3 Q 7 U 2 V j d G l v b j E v Q 3 V z d G 9 t Z X I v Q 2 h h b m d l Z C B U e X B l L n t D X 0 F E R F I s N X 0 m c X V v d D s s J n F 1 b 3 Q 7 U 2 V j d G l v b j E v Q 3 V z d G 9 t Z X I v Q 2 h h b m d l Z C B U e X B l L n t D X 0 N P T l R f T k 8 s N n 0 m c X V v d D s s J n F 1 b 3 Q 7 U 2 V j d G l v b j E v T W V t Y m V y c 2 h p c C 9 D a G F u Z 2 V k I F R 5 c G U u e 1 N 0 Y X J 0 X 2 R h d G U s M X 0 m c X V v d D s s J n F 1 b 3 Q 7 U 2 V j d G l v b j E v T W V t Y m V y c 2 h p c C 9 D a G F u Z 2 V k I F R 5 c G U u e 0 V u Z F 9 k Y X R l L D J 9 J n F 1 b 3 Q 7 X S w m c X V v d D t D b 2 x 1 b W 5 D b 3 V u d C Z x d W 9 0 O z o 5 L C Z x d W 9 0 O 0 t l e U N v b H V t b k 5 h b W V z J n F 1 b 3 Q 7 O l t d L C Z x d W 9 0 O 0 N v b H V t b k l k Z W 5 0 a X R p Z X M m c X V v d D s 6 W y Z x d W 9 0 O 1 N l Y 3 R p b 2 4 x L 0 N 1 c 3 R v b W V y L 0 N o Y W 5 n Z W Q g V H l w Z S 5 7 Q 1 9 J R C w w f S Z x d W 9 0 O y w m c X V v d D t T Z W N 0 a W 9 u M S 9 D d X N 0 b 2 1 l c i 9 D a G F u Z 2 V k I F R 5 c G U u e 0 1 f S U Q s M X 0 m c X V v d D s s J n F 1 b 3 Q 7 U 2 V j d G l v b j E v Q 3 V z d G 9 t Z X I v Q 2 F w a X R h b G l 6 Z W Q g R W F j a C B X b 3 J k L n t D X 0 5 B T U U s M n 0 m c X V v d D s s J n F 1 b 3 Q 7 U 2 V j d G l v b j E v Q 3 V z d G 9 t Z X I v T G 9 3 Z X J j Y X N l Z C B U Z X h 0 L n t D X 0 V N Q U l M X 0 l E L D N 9 J n F 1 b 3 Q 7 L C Z x d W 9 0 O 1 N l Y 3 R p b 2 4 x L 0 N 1 c 3 R v b W V y L 0 N o Y W 5 n Z W Q g V H l w Z S 5 7 Q 1 9 U W V B F L D R 9 J n F 1 b 3 Q 7 L C Z x d W 9 0 O 1 N l Y 3 R p b 2 4 x L 0 N 1 c 3 R v b W V y L 0 N o Y W 5 n Z W Q g V H l w Z S 5 7 Q 1 9 B R E R S L D V 9 J n F 1 b 3 Q 7 L C Z x d W 9 0 O 1 N l Y 3 R p b 2 4 x L 0 N 1 c 3 R v b W V y L 0 N o Y W 5 n Z W Q g V H l w Z S 5 7 Q 1 9 D T 0 5 U X 0 5 P L D Z 9 J n F 1 b 3 Q 7 L C Z x d W 9 0 O 1 N l Y 3 R p b 2 4 x L 0 1 l b W J l c n N o a X A v Q 2 h h b m d l Z C B U e X B l L n t T d G F y d F 9 k Y X R l L D F 9 J n F 1 b 3 Q 7 L C Z x d W 9 0 O 1 N l Y 3 R p b 2 4 x L 0 1 l b W J l c n N o a X A v Q 2 h h b m d l Z C B U e X B l L n t F b m R f Z G F 0 Z S w y f S Z x d W 9 0 O 1 0 s J n F 1 b 3 Q 7 U m V s Y X R p b 2 5 z a G l w S W 5 m b y Z x d W 9 0 O z p b e y Z x d W 9 0 O 2 t l e U N v b H V t b k N v d W 5 0 J n F 1 b 3 Q 7 O j E s J n F 1 b 3 Q 7 a 2 V 5 Q 2 9 s d W 1 u J n F 1 b 3 Q 7 O j E s J n F 1 b 3 Q 7 b 3 R o Z X J L Z X l D b 2 x 1 b W 5 J Z G V u d G l 0 e S Z x d W 9 0 O z o m c X V v d D t T Z W N 0 a W 9 u M S 9 N Z W 1 i Z X J z a G l w L 0 N o Y W 5 n Z W Q g V H l w Z S 5 7 T V 9 J R C w w f S Z x d W 9 0 O y w m c X V v d D t L Z X l D b 2 x 1 b W 5 D b 3 V u d C Z x d W 9 0 O z o x f V 1 9 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1 B y b 2 1 v d G V k J T I w S G V h Z G V y c z w v S X R l b V B h d G g + P C 9 J d G V t T G 9 j Y X R p b 2 4 + P F N 0 Y W J s Z U V u d H J p Z X M g L z 4 8 L 0 l 0 Z W 0 + P E l 0 Z W 0 + P E l 0 Z W 1 M b 2 N h d G l v b j 4 8 S X R l b V R 5 c G U + R m 9 y b X V s Y T w v S X R l b V R 5 c G U + P E l 0 Z W 1 Q Y X R o P l N l Y 3 R p b 2 4 x L 0 N 1 c 3 R v b W V y L 0 N o Y W 5 n Z W Q l M j B U e X B l P C 9 J d G V t U G F 0 a D 4 8 L 0 l 0 Z W 1 M b 2 N h d G l v b j 4 8 U 3 R h Y m x l R W 5 0 c m l l c y A v P j w v S X R l b T 4 8 S X R l b T 4 8 S X R l b U x v Y 2 F 0 a W 9 u P j x J d G V t V H l w Z T 5 G b 3 J t d W x h P C 9 J d G V t V H l w Z T 4 8 S X R l b V B h d G g + U 2 V j d G l v b j E v R W 1 w b G 9 5 Z W V f R G V 0 Y W l s c z 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D b 2 x 1 b W 5 U e X B l c y I g V m F s d W U 9 I n N B d 1 l H Q m d Z R C I g L z 4 8 R W 5 0 c n k g V H l w Z T 0 i R m l s b E V y c m 9 y Q 2 9 1 b n Q i I F Z h b H V l P S J s M C I g L z 4 8 R W 5 0 c n k g V H l w Z T 0 i R m l s b E N v d W 5 0 I i B W Y W x 1 Z T 0 i b D I w M C I g L z 4 8 R W 5 0 c n k g V H l w Z T 0 i R m l s b F N 0 Y X R 1 c y I g V m F s d W U 9 I n N D b 2 1 w b G V 0 Z S I g L z 4 8 R W 5 0 c n k g V H l w Z T 0 i R m l s b F R h c m d l d C I g V m F s d W U 9 I n N F b X B s b 3 l l Z V 9 E Z X R h a W x z I i A v P j x F b n R y e S B U e X B l P S J G a W x s T G F z d F V w Z G F 0 Z W Q i I F Z h b H V l P S J k M j A y N C 0 w N y 0 x N l Q w N j o x M T o x N S 4 5 N D k 5 O T U 3 W i I g L z 4 8 R W 5 0 c n k g V H l w Z T 0 i R m l s b G V k Q 2 9 t c G x l d G V S Z X N 1 b H R U b 1 d v c m t z a G V l d C I g V m F s d W U 9 I m w x I i A v P j x F b n R y e S B U e X B l P S J B Z G R l Z F R v R G F 0 Y U 1 v Z G V s I i B W Y W x 1 Z T 0 i b D A i I C 8 + P E V u d H J 5 I F R 5 c G U 9 I l J l Y 2 9 2 Z X J 5 V G F y Z 2 V 0 U 2 h l Z X Q i I F Z h b H V l P S J z U 2 h l Z X Q z I i A v P j x F b n R y e S B U e X B l P S J S Z W N v d m V y e V R h c m d l d E N v b H V t b i I g V m F s d W U 9 I m w x I i A v P j x F b n R y e S B U e X B l P S J S Z W N v d m V y e V R h c m d l d F J v d y I g V m F s d W U 9 I m w x I i A v P j x F b n R y e S B U e X B l P S J O Y W 1 l V X B k Y X R l Z E F m d G V y R m l s b C I g V m F s d W U 9 I m w w I i A v P j x F b n R y e S B U e X B l P S J C d W Z m Z X J O Z X h 0 U m V m c m V z a C I g V m F s d W U 9 I m w x I i A v P j x F b n R y e S B U e X B l P S J G a W x s R X J y b 3 J D b 2 R l I i B W Y W x 1 Z T 0 i c 1 V u a 2 5 v d 2 4 i I C 8 + P E V u d H J 5 I F R 5 c G U 9 I k Z p b G x D b 2 x 1 b W 5 O Y W 1 l c y I g V m F s d W U 9 I n N b J n F 1 b 3 Q 7 R V 9 J R C Z x d W 9 0 O y w m c X V v d D t F X 0 5 B T U U m c X V v d D s s J n F 1 b 3 Q 7 R V 9 E R V N J R 0 5 B V E l P T i Z x d W 9 0 O y w m c X V v d D t F X 0 F E R F I m c X V v d D s s J n F 1 b 3 Q 7 R V 9 C U k F O Q 0 g m c X V v d D s s J n F 1 b 3 Q 7 R V 9 D T 0 5 U X 0 5 P J n F 1 b 3 Q 7 X S I g L z 4 8 R W 5 0 c n k g V H l w Z T 0 i U X V l c n l J R C I g V m F s d W U 9 I n M 4 Z G N m M T U 2 N i 0 4 N T Q y L T Q y Y z A t O D k w N C 0 y N T c x N T c z Y m R h N z g i I C 8 + P E V u d H J 5 I F R 5 c G U 9 I l J l b G F 0 a W 9 u c 2 h p c E l u Z m 9 D b 2 5 0 Y W l u Z X I i I F Z h b H V l P S J z e y Z x d W 9 0 O 2 N v b H V t b k N v d W 5 0 J n F 1 b 3 Q 7 O j Y s J n F 1 b 3 Q 7 a 2 V 5 Q 2 9 s d W 1 u T m F t Z X M m c X V v d D s 6 W 1 0 s J n F 1 b 3 Q 7 c X V l c n l S Z W x h d G l v b n N o a X B z J n F 1 b 3 Q 7 O l t d L C Z x d W 9 0 O 2 N v b H V t b k l k Z W 5 0 a X R p Z X M m c X V v d D s 6 W y Z x d W 9 0 O 1 N l Y 3 R p b 2 4 x L 0 V t c G x v e W V l X 0 R l d G F p b H M v Q 2 h h b m d l Z C B U e X B l L n t F X 0 l E L D B 9 J n F 1 b 3 Q 7 L C Z x d W 9 0 O 1 N l Y 3 R p b 2 4 x L 0 V t c G x v e W V l X 0 R l d G F p b H M v Q 2 h h b m d l Z C B U e X B l L n t F X 0 5 B T U U s M X 0 m c X V v d D s s J n F 1 b 3 Q 7 U 2 V j d G l v b j E v R W 1 w b G 9 5 Z W V f R G V 0 Y W l s c y 9 D a G F u Z 2 V k I F R 5 c G U u e 0 V f R E V T S U d O Q V R J T 0 4 s M n 0 m c X V v d D s s J n F 1 b 3 Q 7 U 2 V j d G l v b j E v R W 1 w b G 9 5 Z W V f R G V 0 Y W l s c y 9 D a G F u Z 2 V k I F R 5 c G U u e 0 V f Q U R E U i w z f S Z x d W 9 0 O y w m c X V v d D t T Z W N 0 a W 9 u M S 9 F b X B s b 3 l l Z V 9 E Z X R h a W x z L 0 N o Y W 5 n Z W Q g V H l w Z S 5 7 R V 9 C U k F O Q 0 g s N H 0 m c X V v d D s s J n F 1 b 3 Q 7 U 2 V j d G l v b j E v R W 1 w b G 9 5 Z W V f R G V 0 Y W l s c y 9 D a G F u Z 2 V k I F R 5 c G U u e 0 V f Q 0 9 O V F 9 O T y w 1 f S Z x d W 9 0 O 1 0 s J n F 1 b 3 Q 7 Q 2 9 s d W 1 u Q 2 9 1 b n Q m c X V v d D s 6 N i w m c X V v d D t L Z X l D b 2 x 1 b W 5 O Y W 1 l c y Z x d W 9 0 O z p b X S w m c X V v d D t D b 2 x 1 b W 5 J Z G V u d G l 0 a W V z J n F 1 b 3 Q 7 O l s m c X V v d D t T Z W N 0 a W 9 u M S 9 F b X B s b 3 l l Z V 9 E Z X R h a W x z L 0 N o Y W 5 n Z W Q g V H l w Z S 5 7 R V 9 J R C w w f S Z x d W 9 0 O y w m c X V v d D t T Z W N 0 a W 9 u M S 9 F b X B s b 3 l l Z V 9 E Z X R h a W x z L 0 N o Y W 5 n Z W Q g V H l w Z S 5 7 R V 9 O Q U 1 F L D F 9 J n F 1 b 3 Q 7 L C Z x d W 9 0 O 1 N l Y 3 R p b 2 4 x L 0 V t c G x v e W V l X 0 R l d G F p b H M v Q 2 h h b m d l Z C B U e X B l L n t F X 0 R F U 0 l H T k F U S U 9 O L D J 9 J n F 1 b 3 Q 7 L C Z x d W 9 0 O 1 N l Y 3 R p b 2 4 x L 0 V t c G x v e W V l X 0 R l d G F p b H M v Q 2 h h b m d l Z C B U e X B l L n t F X 0 F E R F I s M 3 0 m c X V v d D s s J n F 1 b 3 Q 7 U 2 V j d G l v b j E v R W 1 w b G 9 5 Z W V f R G V 0 Y W l s c y 9 D a G F u Z 2 V k I F R 5 c G U u e 0 V f Q l J B T k N I L D R 9 J n F 1 b 3 Q 7 L C Z x d W 9 0 O 1 N l Y 3 R p b 2 4 x L 0 V t c G x v e W V l X 0 R l d G F p b H M v Q 2 h h b m d l Z C B U e X B l L n t F X 0 N P T l R f T k 8 s N X 0 m c X V v d D t d L C Z x d W 9 0 O 1 J l b G F 0 a W 9 u c 2 h p c E l u Z m 8 m c X V v d D s 6 W 1 1 9 I i A v P j w v U 3 R h Y m x l R W 5 0 c m l l c z 4 8 L 0 l 0 Z W 0 + P E l 0 Z W 0 + P E l 0 Z W 1 M b 2 N h d G l v b j 4 8 S X R l b V R 5 c G U + R m 9 y b X V s Y T w v S X R l b V R 5 c G U + P E l 0 Z W 1 Q Y X R o P l N l Y 3 R p b 2 4 x L 0 V t c G x v e W V l X 0 R l d G F p b H M v U 2 9 1 c m N l P C 9 J d G V t U G F 0 a D 4 8 L 0 l 0 Z W 1 M b 2 N h d G l v b j 4 8 U 3 R h Y m x l R W 5 0 c m l l c y A v P j w v S X R l b T 4 8 S X R l b T 4 8 S X R l b U x v Y 2 F 0 a W 9 u P j x J d G V t V H l w Z T 5 G b 3 J t d W x h P C 9 J d G V t V H l w Z T 4 8 S X R l b V B h d G g + U 2 V j d G l v b j E v R W 1 w b G 9 5 Z W V f R G V 0 Y W l s c y 9 Q c m 9 t b 3 R l Z C U y M E h l Y W R l c n M 8 L 0 l 0 Z W 1 Q Y X R o P j w v S X R l b U x v Y 2 F 0 a W 9 u P j x T d G F i b G V F b n R y a W V z I C 8 + P C 9 J d G V t P j x J d G V t P j x J d G V t T G 9 j Y X R p b 2 4 + P E l 0 Z W 1 U e X B l P k Z v c m 1 1 b G E 8 L 0 l 0 Z W 1 U e X B l P j x J d G V t U G F 0 a D 5 T Z W N 0 a W 9 u M S 9 F b X B s b 3 l l Z V 9 E Z X R h a W x z L 0 N o Y W 5 n Z W Q l M j B U e X B l P C 9 J d G V t U G F 0 a D 4 8 L 0 l 0 Z W 1 M b 2 N h d G l v b j 4 8 U 3 R h Y m x l R W 5 0 c m l l c y A v P j w v S X R l b T 4 8 S X R l b T 4 8 S X R l b U x v Y 2 F 0 a W 9 u P j x J d G V t V H l w Z T 5 G b 3 J t d W x h P C 9 J d G V t V H l w Z T 4 8 S X R l b V B h d G g + U 2 V j d G l v b j E v Z W 1 w b G 9 5 Z W V f b W F u Y W d l c 1 9 z a G l w b W V u d D 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D b 2 x 1 b W 5 U e X B l c y I g V m F s d W U 9 I n N B d 0 1 E I i A v P j x F b n R y e S B U e X B l P S J G a W x s R X J y b 3 J D b 3 V u d C I g V m F s d W U 9 I m w w I i A v P j x F b n R y e S B U e X B l P S J G a W x s Q 2 9 1 b n Q i I F Z h b H V l P S J s M j A w I i A v P j x F b n R y e S B U e X B l P S J G a W x s U 3 R h d H V z I i B W Y W x 1 Z T 0 i c 0 N v b X B s Z X R l I i A v P j x F b n R y e S B U e X B l P S J G a W x s V G F y Z 2 V 0 I i B W Y W x 1 Z T 0 i c 2 V t c G x v e W V l X 2 1 h b m F n Z X N f c 2 h p c G 1 l b n Q i I C 8 + P E V u d H J 5 I F R 5 c G U 9 I k Z p b G x M Y X N 0 V X B k Y X R l Z C I g V m F s d W U 9 I m Q y M D I 0 L T A 3 L T E 2 V D A 2 O j E x O j E 2 L j I z N D c 0 N D Z a I i A v P j x F b n R y e S B U e X B l P S J G a W x s Z W R D b 2 1 w b G V 0 Z V J l c 3 V s d F R v V 2 9 y a 3 N o Z W V 0 I i B W Y W x 1 Z T 0 i b D E i I C 8 + P E V u d H J 5 I F R 5 c G U 9 I k F k Z G V k V G 9 E Y X R h T W 9 k Z W w i I F Z h b H V l P S J s M C I g L z 4 8 R W 5 0 c n k g V H l w Z T 0 i U m V j b 3 Z l c n l U Y X J n Z X R T a G V l d C I g V m F s d W U 9 I n N T a G V l d D Q i I C 8 + P E V u d H J 5 I F R 5 c G U 9 I l J l Y 2 9 2 Z X J 5 V G F y Z 2 V 0 Q 2 9 s d W 1 u I i B W Y W x 1 Z T 0 i b D E i I C 8 + P E V u d H J 5 I F R 5 c G U 9 I l J l Y 2 9 2 Z X J 5 V G F y Z 2 V 0 U m 9 3 I i B W Y W x 1 Z T 0 i b D E i I C 8 + P E V u d H J 5 I F R 5 c G U 9 I k 5 h b W V V c G R h d G V k Q W Z 0 Z X J G a W x s I i B W Y W x 1 Z T 0 i b D A i I C 8 + P E V u d H J 5 I F R 5 c G U 9 I k J 1 Z m Z l c k 5 l e H R S Z W Z y Z X N o I i B W Y W x 1 Z T 0 i b D E i I C 8 + P E V u d H J 5 I F R 5 c G U 9 I k Z p b G x F c n J v c k N v Z G U i I F Z h b H V l P S J z V W 5 r b m 9 3 b i I g L z 4 8 R W 5 0 c n k g V H l w Z T 0 i R m l s b E N v b H V t b k 5 h b W V z I i B W Y W x 1 Z T 0 i c 1 s m c X V v d D t F b X B s b 3 l l Z V 9 F X 0 l E J n F 1 b 3 Q 7 L C Z x d W 9 0 O 1 N o a X B t Z W 5 0 X 1 N o X 0 l E J n F 1 b 3 Q 7 L C Z x d W 9 0 O 1 N 0 Y X R 1 c 1 9 T a F 9 J R C Z x d W 9 0 O 1 0 i I C 8 + P E V u d H J 5 I F R 5 c G U 9 I l F 1 Z X J 5 S U Q i I F Z h b H V l P S J z Z T k w M j k 2 M T E t O G V h M C 0 0 N G N h L T g x N 2 Y t N m E w N j I 5 M D I 2 Y T Z h I i A v P j x F b n R y e S B U e X B l P S J S Z W x h d G l v b n N o a X B J b m Z v Q 2 9 u d G F p b m V y I i B W Y W x 1 Z T 0 i c 3 s m c X V v d D t j b 2 x 1 b W 5 D b 3 V u d C Z x d W 9 0 O z o z L C Z x d W 9 0 O 2 t l e U N v b H V t b k 5 h b W V z J n F 1 b 3 Q 7 O l t d L C Z x d W 9 0 O 3 F 1 Z X J 5 U m V s Y X R p b 2 5 z a G l w c y Z x d W 9 0 O z p b X S w m c X V v d D t j b 2 x 1 b W 5 J Z G V u d G l 0 a W V z J n F 1 b 3 Q 7 O l s m c X V v d D t T Z W N 0 a W 9 u M S 9 l b X B s b 3 l l Z V 9 t Y W 5 h Z 2 V z X 3 N o a X B t Z W 5 0 L 0 N o Y W 5 n Z W Q g V H l w Z S 5 7 R W 1 w b G 9 5 Z W V f R V 9 J R C w w f S Z x d W 9 0 O y w m c X V v d D t T Z W N 0 a W 9 u M S 9 l b X B s b 3 l l Z V 9 t Y W 5 h Z 2 V z X 3 N o a X B t Z W 5 0 L 0 N o Y W 5 n Z W Q g V H l w Z S 5 7 U 2 h p c G 1 l b n R f U 2 h f S U Q s M X 0 m c X V v d D s s J n F 1 b 3 Q 7 U 2 V j d G l v b j E v Z W 1 w b G 9 5 Z W V f b W F u Y W d l c 1 9 z a G l w b W V u d C 9 D a G F u Z 2 V k I F R 5 c G U u e 1 N 0 Y X R 1 c 1 9 T a F 9 J R C w y f S Z x d W 9 0 O 1 0 s J n F 1 b 3 Q 7 Q 2 9 s d W 1 u Q 2 9 1 b n Q m c X V v d D s 6 M y w m c X V v d D t L Z X l D b 2 x 1 b W 5 O Y W 1 l c y Z x d W 9 0 O z p b X S w m c X V v d D t D b 2 x 1 b W 5 J Z G V u d G l 0 a W V z J n F 1 b 3 Q 7 O l s m c X V v d D t T Z W N 0 a W 9 u M S 9 l b X B s b 3 l l Z V 9 t Y W 5 h Z 2 V z X 3 N o a X B t Z W 5 0 L 0 N o Y W 5 n Z W Q g V H l w Z S 5 7 R W 1 w b G 9 5 Z W V f R V 9 J R C w w f S Z x d W 9 0 O y w m c X V v d D t T Z W N 0 a W 9 u M S 9 l b X B s b 3 l l Z V 9 t Y W 5 h Z 2 V z X 3 N o a X B t Z W 5 0 L 0 N o Y W 5 n Z W Q g V H l w Z S 5 7 U 2 h p c G 1 l b n R f U 2 h f S U Q s M X 0 m c X V v d D s s J n F 1 b 3 Q 7 U 2 V j d G l v b j E v Z W 1 w b G 9 5 Z W V f b W F u Y W d l c 1 9 z a G l w b W V u d C 9 D a G F u Z 2 V k I F R 5 c G U u e 1 N 0 Y X R 1 c 1 9 T a F 9 J R C w y f S Z x d W 9 0 O 1 0 s J n F 1 b 3 Q 7 U m V s Y X R p b 2 5 z a G l w S W 5 m b y Z x d W 9 0 O z p b X X 0 i I C 8 + P C 9 T d G F i b G V F b n R y a W V z P j w v S X R l b T 4 8 S X R l b T 4 8 S X R l b U x v Y 2 F 0 a W 9 u P j x J d G V t V H l w Z T 5 G b 3 J t d W x h P C 9 J d G V t V H l w Z T 4 8 S X R l b V B h d G g + U 2 V j d G l v b j E v Z W 1 w b G 9 5 Z W V f b W F u Y W d l c 1 9 z a G l w b W V u d C 9 T b 3 V y Y 2 U 8 L 0 l 0 Z W 1 Q Y X R o P j w v S X R l b U x v Y 2 F 0 a W 9 u P j x T d G F i b G V F b n R y a W V z I C 8 + P C 9 J d G V t P j x J d G V t P j x J d G V t T G 9 j Y X R p b 2 4 + P E l 0 Z W 1 U e X B l P k Z v c m 1 1 b G E 8 L 0 l 0 Z W 1 U e X B l P j x J d G V t U G F 0 a D 5 T Z W N 0 a W 9 u M S 9 l b X B s b 3 l l Z V 9 t Y W 5 h Z 2 V z X 3 N o a X B t Z W 5 0 L 1 B y b 2 1 v d G V k J T I w S G V h Z G V y c z w v S X R l b V B h d G g + P C 9 J d G V t T G 9 j Y X R p b 2 4 + P F N 0 Y W J s Z U V u d H J p Z X M g L z 4 8 L 0 l 0 Z W 0 + P E l 0 Z W 0 + P E l 0 Z W 1 M b 2 N h d G l v b j 4 8 S X R l b V R 5 c G U + R m 9 y b X V s Y T w v S X R l b V R 5 c G U + P E l 0 Z W 1 Q Y X R o P l N l Y 3 R p b 2 4 x L 2 V t c G x v e W V l X 2 1 h b m F n Z X N f c 2 h p c G 1 l b n Q v Q 2 h h b m d l Z C U y M F R 5 c G U 8 L 0 l 0 Z W 1 Q Y X R o P j w v S X R l b U x v Y 2 F 0 a W 9 u P j x T d G F i b G V F b n R y a W V z I C 8 + P C 9 J d G V t P j x J d G V t P j x J d G V t T G 9 j Y X R p b 2 4 + P E l 0 Z W 1 U e X B l P k Z v c m 1 1 b G E 8 L 0 l 0 Z W 1 U e X B l P j x J d G V t U G F 0 a D 5 T Z W N 0 a W 9 u M S 9 N Z W 1 i Z X J z a G l w 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E N v d W 5 0 I i B W Y W x 1 Z T 0 i b D I w M C I g L z 4 8 R W 5 0 c n k g V H l w Z T 0 i R m l s b E V y c m 9 y Q 2 9 1 b n Q i I F Z h b H V l P S J s M C I g L z 4 8 R W 5 0 c n k g V H l w Z T 0 i R m l s b E N v b H V t b l R 5 c G V z I i B W Y W x 1 Z T 0 i c 0 F 3 a 0 o i I C 8 + P E V u d H J 5 I F R 5 c G U 9 I k Z p b G x D b 2 x 1 b W 5 O Y W 1 l c y I g V m F s d W U 9 I n N b J n F 1 b 3 Q 7 T V 9 J R C Z x d W 9 0 O y w m c X V v d D t T d G F y d F 9 k Y X R l J n F 1 b 3 Q 7 L C Z x d W 9 0 O 0 V u Z F 9 k Y X R l J n F 1 b 3 Q 7 X S I g L z 4 8 R W 5 0 c n k g V H l w Z T 0 i R m l s b E V y c m 9 y Q 2 9 k Z S I g V m F s d W U 9 I n N V b m t u b 3 d u I i A v P j x F b n R y e S B U e X B l P S J G a W x s T G F z d F V w Z G F 0 Z W Q i I F Z h b H V l P S J k M j A y N C 0 w N y 0 x N l Q w N j o x M T o x N i 4 z N T I w N T k 5 W i I g L z 4 8 R W 5 0 c n k g V H l w Z T 0 i R m l s b G V k Q 2 9 t c G x l d G V S Z X N 1 b H R U b 1 d v c m t z a G V l d C I g V m F s d W U 9 I m w x I i A v P j x F b n R y e S B U e X B l P S J B Z G R l Z F R v R G F 0 Y U 1 v Z G V s I i B W Y W x 1 Z T 0 i b D A i I C 8 + P E V u d H J 5 I F R 5 c G U 9 I l J l Y 2 9 2 Z X J 5 V G F y Z 2 V 0 U 2 h l Z X Q i I F Z h b H V l P S J z U 2 h l Z X Q 1 I i A v P j x F b n R y e S B U e X B l P S J S Z W N v d m V y e V R h c m d l d E N v b H V t b i I g V m F s d W U 9 I m w x I i A v P j x F b n R y e S B U e X B l P S J S Z W N v d m V y e V R h c m d l d F J v d y I g V m F s d W U 9 I m w x I i A v P j x F b n R y e S B U e X B l P S J O Y W 1 l V X B k Y X R l Z E F m d G V y R m l s b C I g V m F s d W U 9 I m w w I i A v P j x F b n R y e S B U e X B l P S J C d W Z m Z X J O Z X h 0 U m V m c m V z a C I g V m F s d W U 9 I m w x I i A v P j x F b n R y e S B U e X B l P S J G a W x s U 3 R h d H V z I i B W Y W x 1 Z T 0 i c 0 N v b X B s Z X R l I i A v P j x F b n R y e S B U e X B l P S J R d W V y e U l E I i B W Y W x 1 Z T 0 i c z U 1 M j U 4 Y j g 3 L T N h Y 2 Y t N G E 4 M S 0 4 M D F l L T g 3 Z G Q 2 M T l j Z m Z k M C I g L z 4 8 R W 5 0 c n k g V H l w Z T 0 i R m l s b F R h c m d l d C I g V m F s d W U 9 I n N N Z W 1 i Z X J z a G l w I i A v P j x F b n R y e S B U e X B l P S J S Z W x h d G l v b n N o a X B J b m Z v Q 2 9 u d G F p b m V y I i B W Y W x 1 Z T 0 i c 3 s m c X V v d D t j b 2 x 1 b W 5 D b 3 V u d C Z x d W 9 0 O z o z L C Z x d W 9 0 O 2 t l e U N v b H V t b k 5 h b W V z J n F 1 b 3 Q 7 O l t d L C Z x d W 9 0 O 3 F 1 Z X J 5 U m V s Y X R p b 2 5 z a G l w c y Z x d W 9 0 O z p b X S w m c X V v d D t j b 2 x 1 b W 5 J Z G V u d G l 0 a W V z J n F 1 b 3 Q 7 O l s m c X V v d D t T Z W N 0 a W 9 u M S 9 N Z W 1 i Z X J z a G l w L 0 N o Y W 5 n Z W Q g V H l w Z S 5 7 T V 9 J R C w w f S Z x d W 9 0 O y w m c X V v d D t T Z W N 0 a W 9 u M S 9 N Z W 1 i Z X J z a G l w L 0 N o Y W 5 n Z W Q g V H l w Z S 5 7 U 3 R h c n R f Z G F 0 Z S w x f S Z x d W 9 0 O y w m c X V v d D t T Z W N 0 a W 9 u M S 9 N Z W 1 i Z X J z a G l w L 0 N o Y W 5 n Z W Q g V H l w Z S 5 7 R W 5 k X 2 R h d G U s M n 0 m c X V v d D t d L C Z x d W 9 0 O 0 N v b H V t b k N v d W 5 0 J n F 1 b 3 Q 7 O j M s J n F 1 b 3 Q 7 S 2 V 5 Q 2 9 s d W 1 u T m F t Z X M m c X V v d D s 6 W 1 0 s J n F 1 b 3 Q 7 Q 2 9 s d W 1 u S W R l b n R p d G l l c y Z x d W 9 0 O z p b J n F 1 b 3 Q 7 U 2 V j d G l v b j E v T W V t Y m V y c 2 h p c C 9 D a G F u Z 2 V k I F R 5 c G U u e 0 1 f S U Q s M H 0 m c X V v d D s s J n F 1 b 3 Q 7 U 2 V j d G l v b j E v T W V t Y m V y c 2 h p c C 9 D a G F u Z 2 V k I F R 5 c G U u e 1 N 0 Y X J 0 X 2 R h d G U s M X 0 m c X V v d D s s J n F 1 b 3 Q 7 U 2 V j d G l v b j E v T W V t Y m V y c 2 h p c C 9 D a G F u Z 2 V k I F R 5 c G U u e 0 V u Z F 9 k Y X R l L D J 9 J n F 1 b 3 Q 7 X S w m c X V v d D t S Z W x h d G l v b n N o a X B J b m Z v J n F 1 b 3 Q 7 O l t d f S I g L z 4 8 L 1 N 0 Y W J s Z U V u d H J p Z X M + P C 9 J d G V t P j x J d G V t P j x J d G V t T G 9 j Y X R p b 2 4 + P E l 0 Z W 1 U e X B l P k Z v c m 1 1 b G E 8 L 0 l 0 Z W 1 U e X B l P j x J d G V t U G F 0 a D 5 T Z W N 0 a W 9 u M S 9 N Z W 1 i Z X J z a G l w L 1 N v d X J j Z T w v S X R l b V B h d G g + P C 9 J d G V t T G 9 j Y X R p b 2 4 + P F N 0 Y W J s Z U V u d H J p Z X M g L z 4 8 L 0 l 0 Z W 0 + P E l 0 Z W 0 + P E l 0 Z W 1 M b 2 N h d G l v b j 4 8 S X R l b V R 5 c G U + R m 9 y b X V s Y T w v S X R l b V R 5 c G U + P E l 0 Z W 1 Q Y X R o P l N l Y 3 R p b 2 4 x L 0 1 l b W J l c n N o a X A v U H J v b W 9 0 Z W Q l M j B I Z W F k Z X J z P C 9 J d G V t U G F 0 a D 4 8 L 0 l 0 Z W 1 M b 2 N h d G l v b j 4 8 U 3 R h Y m x l R W 5 0 c m l l c y A v P j w v S X R l b T 4 8 S X R l b T 4 8 S X R l b U x v Y 2 F 0 a W 9 u P j x J d G V t V H l w Z T 5 G b 3 J t d W x h P C 9 J d G V t V H l w Z T 4 8 S X R l b V B h d G g + U 2 V j d G l v b j E v T W V t Y m V y c 2 h p c C 9 D a G F u Z 2 V k J T I w V H l w Z T w v S X R l b V B h d G g + P C 9 J d G V t T G 9 j Y X R p b 2 4 + P F N 0 Y W J s Z U V u d H J p Z X M g L z 4 8 L 0 l 0 Z W 0 + P E l 0 Z W 0 + P E l 0 Z W 1 M b 2 N h d G l v b j 4 8 S X R l b V R 5 c G U + R m 9 y b X V s Y T w v S X R l b V R 5 c G U + P E l 0 Z W 1 Q Y X R o P l N l Y 3 R p b 2 4 x L 1 B h e W 1 l b n R f R G V 0 Y W l s c z 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D b 3 V u d C I g V m F s d W U 9 I m w y M D A i I C 8 + P E V u d H J 5 I F R 5 c G U 9 I k Z p b G x F c n J v c k N v d W 5 0 I i B W Y W x 1 Z T 0 i b D A i I C 8 + P E V u d H J 5 I F R 5 c G U 9 I k Z p b G x D b 2 x 1 b W 5 U e X B l c y I g V m F s d W U 9 I n N C Z 0 1 E Q X d Z R 0 N R P T 0 i I C 8 + P E V u d H J 5 I F R 5 c G U 9 I k Z p b G x D b 2 x 1 b W 5 O Y W 1 l c y I g V m F s d W U 9 I n N b J n F 1 b 3 Q 7 U G F 5 b W V u d F 9 J R C Z x d W 9 0 O y w m c X V v d D t D X 0 l E J n F 1 b 3 Q 7 L C Z x d W 9 0 O 1 N I X 0 l E J n F 1 b 3 Q 7 L C Z x d W 9 0 O 0 F N T 1 V O V C Z x d W 9 0 O y w m c X V v d D t Q Y X l t Z W 5 0 X 1 N 0 Y X R 1 c y Z x d W 9 0 O y w m c X V v d D t Q Y X l t Z W 5 0 X 0 1 v Z G U m c X V v d D s s J n F 1 b 3 Q 7 U G F 5 b W V u d F 9 E Y X R l J n F 1 b 3 Q 7 X S I g L z 4 8 R W 5 0 c n k g V H l w Z T 0 i R m l s b E V y c m 9 y Q 2 9 k Z S I g V m F s d W U 9 I n N V b m t u b 3 d u I i A v P j x F b n R y e S B U e X B l P S J G a W x s T G F z d F V w Z G F 0 Z W Q i I F Z h b H V l P S J k M j A y N C 0 w N y 0 x N l Q w N j o x M T o x N i 4 0 O T k 0 N D g 5 W i I g L z 4 8 R W 5 0 c n k g V H l w Z T 0 i R m l s b G V k Q 2 9 t c G x l d G V S Z X N 1 b H R U b 1 d v c m t z a G V l d C I g V m F s d W U 9 I m w x I i A v P j x F b n R y e S B U e X B l P S J B Z G R l Z F R v R G F 0 Y U 1 v Z G V s I i B W Y W x 1 Z T 0 i b D A i I C 8 + P E V u d H J 5 I F R 5 c G U 9 I l J l Y 2 9 2 Z X J 5 V G F y Z 2 V 0 U 2 h l Z X Q i I F Z h b H V l P S J z U 2 h l Z X Q 2 I i A v P j x F b n R y e S B U e X B l P S J S Z W N v d m V y e V R h c m d l d E N v b H V t b i I g V m F s d W U 9 I m w x I i A v P j x F b n R y e S B U e X B l P S J S Z W N v d m V y e V R h c m d l d F J v d y I g V m F s d W U 9 I m w x I i A v P j x F b n R y e S B U e X B l P S J O Y W 1 l V X B k Y X R l Z E F m d G V y R m l s b C I g V m F s d W U 9 I m w w I i A v P j x F b n R y e S B U e X B l P S J C d W Z m Z X J O Z X h 0 U m V m c m V z a C I g V m F s d W U 9 I m w x I i A v P j x F b n R y e S B U e X B l P S J G a W x s U 3 R h d H V z I i B W Y W x 1 Z T 0 i c 0 N v b X B s Z X R l I i A v P j x F b n R y e S B U e X B l P S J R d W V y e U l E I i B W Y W x 1 Z T 0 i c z N j M 2 Q 4 O D I z L T E 3 M T Q t N D d k N i 1 h M j I 2 L T M 3 N z Q w Z m V l M z k y Z S I g L z 4 8 R W 5 0 c n k g V H l w Z T 0 i R m l s b F R h c m d l d C I g V m F s d W U 9 I n N Q Y X l t Z W 5 0 X 0 R l d G F p b H M i I C 8 + P E V u d H J 5 I F R 5 c G U 9 I l J l b G F 0 a W 9 u c 2 h p c E l u Z m 9 D b 2 5 0 Y W l u Z X I i I F Z h b H V l P S J z e y Z x d W 9 0 O 2 N v b H V t b k N v d W 5 0 J n F 1 b 3 Q 7 O j c s J n F 1 b 3 Q 7 a 2 V 5 Q 2 9 s d W 1 u T m F t Z X M m c X V v d D s 6 W 1 0 s J n F 1 b 3 Q 7 c X V l c n l S Z W x h d G l v b n N o a X B z J n F 1 b 3 Q 7 O l t d L C Z x d W 9 0 O 2 N v b H V t b k l k Z W 5 0 a X R p Z X M m c X V v d D s 6 W y Z x d W 9 0 O 1 N l Y 3 R p b 2 4 x L 1 B h e W 1 l b n R f R G V 0 Y W l s c y 9 D a G F u Z 2 V k I F R 5 c G U u e 1 B h e W 1 l b n R f S U Q s M H 0 m c X V v d D s s J n F 1 b 3 Q 7 U 2 V j d G l v b j E v U G F 5 b W V u d F 9 E Z X R h a W x z L 0 N o Y W 5 n Z W Q g V H l w Z S 5 7 Q 1 9 J R C w x f S Z x d W 9 0 O y w m c X V v d D t T Z W N 0 a W 9 u M S 9 Q Y X l t Z W 5 0 X 0 R l d G F p b H M v Q 2 h h b m d l Z C B U e X B l L n t T S F 9 J R C w y f S Z x d W 9 0 O y w m c X V v d D t T Z W N 0 a W 9 u M S 9 Q Y X l t Z W 5 0 X 0 R l d G F p b H M v Q 2 h h b m d l Z C B U e X B l L n t B T U 9 V T l Q s M 3 0 m c X V v d D s s J n F 1 b 3 Q 7 U 2 V j d G l v b j E v U G F 5 b W V u d F 9 E Z X R h a W x z L 0 N o Y W 5 n Z W Q g V H l w Z S 5 7 U G F 5 b W V u d F 9 T d G F 0 d X M s N H 0 m c X V v d D s s J n F 1 b 3 Q 7 U 2 V j d G l v b j E v U G F 5 b W V u d F 9 E Z X R h a W x z L 0 N o Y W 5 n Z W Q g V H l w Z S 5 7 U G F 5 b W V u d F 9 N b 2 R l L D V 9 J n F 1 b 3 Q 7 L C Z x d W 9 0 O 1 N l Y 3 R p b 2 4 x L 1 B h e W 1 l b n R f R G V 0 Y W l s c y 9 D a G F u Z 2 V k I F R 5 c G U u e 1 B h e W 1 l b n R f R G F 0 Z S w 2 f S Z x d W 9 0 O 1 0 s J n F 1 b 3 Q 7 Q 2 9 s d W 1 u Q 2 9 1 b n Q m c X V v d D s 6 N y w m c X V v d D t L Z X l D b 2 x 1 b W 5 O Y W 1 l c y Z x d W 9 0 O z p b X S w m c X V v d D t D b 2 x 1 b W 5 J Z G V u d G l 0 a W V z J n F 1 b 3 Q 7 O l s m c X V v d D t T Z W N 0 a W 9 u M S 9 Q Y X l t Z W 5 0 X 0 R l d G F p b H M v Q 2 h h b m d l Z C B U e X B l L n t Q Y X l t Z W 5 0 X 0 l E L D B 9 J n F 1 b 3 Q 7 L C Z x d W 9 0 O 1 N l Y 3 R p b 2 4 x L 1 B h e W 1 l b n R f R G V 0 Y W l s c y 9 D a G F u Z 2 V k I F R 5 c G U u e 0 N f S U Q s M X 0 m c X V v d D s s J n F 1 b 3 Q 7 U 2 V j d G l v b j E v U G F 5 b W V u d F 9 E Z X R h a W x z L 0 N o Y W 5 n Z W Q g V H l w Z S 5 7 U 0 h f S U Q s M n 0 m c X V v d D s s J n F 1 b 3 Q 7 U 2 V j d G l v b j E v U G F 5 b W V u d F 9 E Z X R h a W x z L 0 N o Y W 5 n Z W Q g V H l w Z S 5 7 Q U 1 P V U 5 U L D N 9 J n F 1 b 3 Q 7 L C Z x d W 9 0 O 1 N l Y 3 R p b 2 4 x L 1 B h e W 1 l b n R f R G V 0 Y W l s c y 9 D a G F u Z 2 V k I F R 5 c G U u e 1 B h e W 1 l b n R f U 3 R h d H V z L D R 9 J n F 1 b 3 Q 7 L C Z x d W 9 0 O 1 N l Y 3 R p b 2 4 x L 1 B h e W 1 l b n R f R G V 0 Y W l s c y 9 D a G F u Z 2 V k I F R 5 c G U u e 1 B h e W 1 l b n R f T W 9 k Z S w 1 f S Z x d W 9 0 O y w m c X V v d D t T Z W N 0 a W 9 u M S 9 Q Y X l t Z W 5 0 X 0 R l d G F p b H M v Q 2 h h b m d l Z C B U e X B l L n t Q Y X l t Z W 5 0 X 0 R h d G U s N n 0 m c X V v d D t d L C Z x d W 9 0 O 1 J l b G F 0 a W 9 u c 2 h p c E l u Z m 8 m c X V v d D s 6 W 1 1 9 I i A v P j w v U 3 R h Y m x l R W 5 0 c m l l c z 4 8 L 0 l 0 Z W 0 + P E l 0 Z W 0 + P E l 0 Z W 1 M b 2 N h d G l v b j 4 8 S X R l b V R 5 c G U + R m 9 y b X V s Y T w v S X R l b V R 5 c G U + P E l 0 Z W 1 Q Y X R o P l N l Y 3 R p b 2 4 x L 1 B h e W 1 l b n R f R G V 0 Y W l s c y 9 T b 3 V y Y 2 U 8 L 0 l 0 Z W 1 Q Y X R o P j w v S X R l b U x v Y 2 F 0 a W 9 u P j x T d G F i b G V F b n R y a W V z I C 8 + P C 9 J d G V t P j x J d G V t P j x J d G V t T G 9 j Y X R p b 2 4 + P E l 0 Z W 1 U e X B l P k Z v c m 1 1 b G E 8 L 0 l 0 Z W 1 U e X B l P j x J d G V t U G F 0 a D 5 T Z W N 0 a W 9 u M S 9 Q Y X l t Z W 5 0 X 0 R l d G F p b H M v U H J v b W 9 0 Z W Q l M j B I Z W F k Z X J z P C 9 J d G V t U G F 0 a D 4 8 L 0 l 0 Z W 1 M b 2 N h d G l v b j 4 8 U 3 R h Y m x l R W 5 0 c m l l c y A v P j w v S X R l b T 4 8 S X R l b T 4 8 S X R l b U x v Y 2 F 0 a W 9 u P j x J d G V t V H l w Z T 5 G b 3 J t d W x h P C 9 J d G V t V H l w Z T 4 8 S X R l b V B h d G g + U 2 V j d G l v b j E v U G F 5 b W V u d F 9 E Z X R h a W x z L 0 N o Y W 5 n Z W Q l M j B U e X B l P C 9 J d G V t U G F 0 a D 4 8 L 0 l 0 Z W 1 M b 2 N h d G l v b j 4 8 U 3 R h Y m x l R W 5 0 c m l l c y A v P j w v S X R l b T 4 8 S X R l b T 4 8 S X R l b U x v Y 2 F 0 a W 9 u P j x J d G V t V H l w Z T 5 G b 3 J t d W x h P C 9 J d G V t V H l w Z T 4 8 S X R l b V B h d G g + U 2 V j d G l v b j E v U 2 h p c G 1 l b n R f R G V 0 Y W l s c z 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F c n J v c k N v Z G U i I F Z h b H V l P S J z V W 5 r b m 9 3 b i I g L z 4 8 R W 5 0 c n k g V H l w Z T 0 i R m l s b E N v b H V t b k 5 h b W V z I i B W Y W x 1 Z T 0 i c 1 s m c X V v d D t T S F 9 J R C Z x d W 9 0 O y w m c X V v d D t D X 0 l E J n F 1 b 3 Q 7 L C Z x d W 9 0 O 1 N I X 0 N P T l R F T l Q m c X V v d D s s J n F 1 b 3 Q 7 U 0 h f R E 9 N Q U l O J n F 1 b 3 Q 7 L C Z x d W 9 0 O 1 N F U l 9 U W V B F J n F 1 b 3 Q 7 L C Z x d W 9 0 O 1 N I X 1 d F S U d I V C Z x d W 9 0 O y w m c X V v d D t T S F 9 D S E F S R 0 V T J n F 1 b 3 Q 7 L C Z x d W 9 0 O 1 N S X 0 F E R F I m c X V v d D s s J n F 1 b 3 Q 7 R F N f Q U R E U i Z x d W 9 0 O 1 0 i I C 8 + P E V u d H J 5 I F R 5 c G U 9 I k Z p b G x D b 2 x 1 b W 5 U e X B l c y I g V m F s d W U 9 I n N B d 0 1 H Q m d Z R E F 3 W U c i I C 8 + P E V u d H J 5 I F R 5 c G U 9 I k Z p b G x F c n J v c k N v d W 5 0 I i B W Y W x 1 Z T 0 i b D A i I C 8 + P E V u d H J 5 I F R 5 c G U 9 I k Z p b G x D b 3 V u d C I g V m F s d W U 9 I m w y M D A i I C 8 + P E V u d H J 5 I F R 5 c G U 9 I k Z p b G x l Z E N v b X B s Z X R l U m V z d W x 0 V G 9 X b 3 J r c 2 h l Z X Q i I F Z h b H V l P S J s M S I g L z 4 8 R W 5 0 c n k g V H l w Z T 0 i Q W R k Z W R U b 0 R h d G F N b 2 R l b C I g V m F s d W U 9 I m w w I i A v P j x F b n R y e S B U e X B l P S J S Z W N v d m V y e V R h c m d l d F N o Z W V 0 I i B W Y W x 1 Z T 0 i c 1 N o Z W V 0 N y I g L z 4 8 R W 5 0 c n k g V H l w Z T 0 i U m V j b 3 Z l c n l U Y X J n Z X R D b 2 x 1 b W 4 i I F Z h b H V l P S J s M S I g L z 4 8 R W 5 0 c n k g V H l w Z T 0 i U m V j b 3 Z l c n l U Y X J n Z X R S b 3 c i I F Z h b H V l P S J s M S I g L z 4 8 R W 5 0 c n k g V H l w Z T 0 i T m F t Z V V w Z G F 0 Z W R B Z n R l c k Z p b G w i I F Z h b H V l P S J s M C I g L z 4 8 R W 5 0 c n k g V H l w Z T 0 i Q n V m Z m V y T m V 4 d F J l Z n J l c 2 g i I F Z h b H V l P S J s M S I g L z 4 8 R W 5 0 c n k g V H l w Z T 0 i R m l s b F N 0 Y X R 1 c y I g V m F s d W U 9 I n N D b 2 1 w b G V 0 Z S I g L z 4 8 R W 5 0 c n k g V H l w Z T 0 i R m l s b E x h c 3 R V c G R h d G V k I i B W Y W x 1 Z T 0 i Z D I w M j Q t M D c t M T Z U M D Y 6 M T E 6 M T Y u N j Q 5 O D Q 3 O F o i I C 8 + P E V u d H J 5 I F R 5 c G U 9 I l F 1 Z X J 5 S U Q i I F Z h b H V l P S J z N G Z h Y m U 4 N j k t M z c z Z S 0 0 N G F j L T l m N z Y t Y z J i N m J h N m I 1 N z c y I i A v P j x F b n R y e S B U e X B l P S J G a W x s V G F y Z 2 V 0 I i B W Y W x 1 Z T 0 i c 1 N o a X B t Z W 5 0 X 0 R l d G F p b H M i I C 8 + P E V u d H J 5 I F R 5 c G U 9 I l J l b G F 0 a W 9 u c 2 h p c E l u Z m 9 D b 2 5 0 Y W l u Z X I i I F Z h b H V l P S J z e y Z x d W 9 0 O 2 N v b H V t b k N v d W 5 0 J n F 1 b 3 Q 7 O j k s J n F 1 b 3 Q 7 a 2 V 5 Q 2 9 s d W 1 u T m F t Z X M m c X V v d D s 6 W 1 0 s J n F 1 b 3 Q 7 c X V l c n l S Z W x h d G l v b n N o a X B z J n F 1 b 3 Q 7 O l t d L C Z x d W 9 0 O 2 N v b H V t b k l k Z W 5 0 a X R p Z X M m c X V v d D s 6 W y Z x d W 9 0 O 1 N l Y 3 R p b 2 4 x L 1 N o a X B t Z W 5 0 X 0 R l d G F p b H M v Q 2 h h b m d l Z C B U e X B l L n t T S F 9 J R C w w f S Z x d W 9 0 O y w m c X V v d D t T Z W N 0 a W 9 u M S 9 T a G l w b W V u d F 9 E Z X R h a W x z L 0 N o Y W 5 n Z W Q g V H l w Z S 5 7 Q 1 9 J R C w x f S Z x d W 9 0 O y w m c X V v d D t T Z W N 0 a W 9 u M S 9 T a G l w b W V u d F 9 E Z X R h a W x z L 0 N o Y W 5 n Z W Q g V H l w Z S 5 7 U 0 h f Q 0 9 O V E V O V C w y f S Z x d W 9 0 O y w m c X V v d D t T Z W N 0 a W 9 u M S 9 T a G l w b W V u d F 9 E Z X R h a W x z L 0 N o Y W 5 n Z W Q g V H l w Z S 5 7 U 0 h f R E 9 N Q U l O L D N 9 J n F 1 b 3 Q 7 L C Z x d W 9 0 O 1 N l Y 3 R p b 2 4 x L 1 N o a X B t Z W 5 0 X 0 R l d G F p b H M v Q 2 h h b m d l Z C B U e X B l L n t T R V J f V F l Q R S w 0 f S Z x d W 9 0 O y w m c X V v d D t T Z W N 0 a W 9 u M S 9 T a G l w b W V u d F 9 E Z X R h a W x z L 0 N o Y W 5 n Z W Q g V H l w Z S 5 7 U 0 h f V 0 V J R 0 h U L D V 9 J n F 1 b 3 Q 7 L C Z x d W 9 0 O 1 N l Y 3 R p b 2 4 x L 1 N o a X B t Z W 5 0 X 0 R l d G F p b H M v Q 2 h h b m d l Z C B U e X B l L n t T S F 9 D S E F S R 0 V T L D Z 9 J n F 1 b 3 Q 7 L C Z x d W 9 0 O 1 N l Y 3 R p b 2 4 x L 1 N o a X B t Z W 5 0 X 0 R l d G F p b H M v Q 2 h h b m d l Z C B U e X B l L n t T U l 9 B R E R S L D d 9 J n F 1 b 3 Q 7 L C Z x d W 9 0 O 1 N l Y 3 R p b 2 4 x L 1 N o a X B t Z W 5 0 X 0 R l d G F p b H M v Q 2 h h b m d l Z C B U e X B l L n t E U 1 9 B R E R S L D h 9 J n F 1 b 3 Q 7 X S w m c X V v d D t D b 2 x 1 b W 5 D b 3 V u d C Z x d W 9 0 O z o 5 L C Z x d W 9 0 O 0 t l e U N v b H V t b k 5 h b W V z J n F 1 b 3 Q 7 O l t d L C Z x d W 9 0 O 0 N v b H V t b k l k Z W 5 0 a X R p Z X M m c X V v d D s 6 W y Z x d W 9 0 O 1 N l Y 3 R p b 2 4 x L 1 N o a X B t Z W 5 0 X 0 R l d G F p b H M v Q 2 h h b m d l Z C B U e X B l L n t T S F 9 J R C w w f S Z x d W 9 0 O y w m c X V v d D t T Z W N 0 a W 9 u M S 9 T a G l w b W V u d F 9 E Z X R h a W x z L 0 N o Y W 5 n Z W Q g V H l w Z S 5 7 Q 1 9 J R C w x f S Z x d W 9 0 O y w m c X V v d D t T Z W N 0 a W 9 u M S 9 T a G l w b W V u d F 9 E Z X R h a W x z L 0 N o Y W 5 n Z W Q g V H l w Z S 5 7 U 0 h f Q 0 9 O V E V O V C w y f S Z x d W 9 0 O y w m c X V v d D t T Z W N 0 a W 9 u M S 9 T a G l w b W V u d F 9 E Z X R h a W x z L 0 N o Y W 5 n Z W Q g V H l w Z S 5 7 U 0 h f R E 9 N Q U l O L D N 9 J n F 1 b 3 Q 7 L C Z x d W 9 0 O 1 N l Y 3 R p b 2 4 x L 1 N o a X B t Z W 5 0 X 0 R l d G F p b H M v Q 2 h h b m d l Z C B U e X B l L n t T R V J f V F l Q R S w 0 f S Z x d W 9 0 O y w m c X V v d D t T Z W N 0 a W 9 u M S 9 T a G l w b W V u d F 9 E Z X R h a W x z L 0 N o Y W 5 n Z W Q g V H l w Z S 5 7 U 0 h f V 0 V J R 0 h U L D V 9 J n F 1 b 3 Q 7 L C Z x d W 9 0 O 1 N l Y 3 R p b 2 4 x L 1 N o a X B t Z W 5 0 X 0 R l d G F p b H M v Q 2 h h b m d l Z C B U e X B l L n t T S F 9 D S E F S R 0 V T L D Z 9 J n F 1 b 3 Q 7 L C Z x d W 9 0 O 1 N l Y 3 R p b 2 4 x L 1 N o a X B t Z W 5 0 X 0 R l d G F p b H M v Q 2 h h b m d l Z C B U e X B l L n t T U l 9 B R E R S L D d 9 J n F 1 b 3 Q 7 L C Z x d W 9 0 O 1 N l Y 3 R p b 2 4 x L 1 N o a X B t Z W 5 0 X 0 R l d G F p b H M v Q 2 h h b m d l Z C B U e X B l L n t E U 1 9 B R E R S L D h 9 J n F 1 b 3 Q 7 X S w m c X V v d D t S Z W x h d G l v b n N o a X B J b m Z v J n F 1 b 3 Q 7 O l t d f S I g L z 4 8 L 1 N 0 Y W J s Z U V u d H J p Z X M + P C 9 J d G V t P j x J d G V t P j x J d G V t T G 9 j Y X R p b 2 4 + P E l 0 Z W 1 U e X B l P k Z v c m 1 1 b G E 8 L 0 l 0 Z W 1 U e X B l P j x J d G V t U G F 0 a D 5 T Z W N 0 a W 9 u M S 9 T a G l w b W V u d F 9 E Z X R h a W x z L 1 N v d X J j Z T w v S X R l b V B h d G g + P C 9 J d G V t T G 9 j Y X R p b 2 4 + P F N 0 Y W J s Z U V u d H J p Z X M g L z 4 8 L 0 l 0 Z W 0 + P E l 0 Z W 0 + P E l 0 Z W 1 M b 2 N h d G l v b j 4 8 S X R l b V R 5 c G U + R m 9 y b X V s Y T w v S X R l b V R 5 c G U + P E l 0 Z W 1 Q Y X R o P l N l Y 3 R p b 2 4 x L 1 N o a X B t Z W 5 0 X 0 R l d G F p b H M v U H J v b W 9 0 Z W Q l M j B I Z W F k Z X J z P C 9 J d G V t U G F 0 a D 4 8 L 0 l 0 Z W 1 M b 2 N h d G l v b j 4 8 U 3 R h Y m x l R W 5 0 c m l l c y A v P j w v S X R l b T 4 8 S X R l b T 4 8 S X R l b U x v Y 2 F 0 a W 9 u P j x J d G V t V H l w Z T 5 G b 3 J t d W x h P C 9 J d G V t V H l w Z T 4 8 S X R l b V B h d G g + U 2 V j d G l v b j E v U 2 h p c G 1 l b n R f R G V 0 Y W l s c y 9 D a G F u Z 2 V k J T I w V H l w Z T w v S X R l b V B h d G g + P C 9 J d G V t T G 9 j Y X R p b 2 4 + P F N 0 Y W J s Z U V u d H J p Z X M g L z 4 8 L 0 l 0 Z W 0 + P E l 0 Z W 0 + P E l 0 Z W 1 M b 2 N h d G l v b j 4 8 S X R l b V R 5 c G U + R m 9 y b X V s Y T w v S X R l b V R 5 c G U + P E l 0 Z W 1 Q Y X R o P l N l Y 3 R p b 2 4 x L 1 N 0 Y X R 1 c z 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F c n J v c k N v d W 5 0 I i B W Y W x 1 Z T 0 i b D A i I C 8 + P E V u d H J 5 I F R 5 c G U 9 I k Z p b G x D b 2 x 1 b W 5 U e X B l c y I g V m F s d W U 9 I n N B d 1 l K Q 1 E 9 P S I g L z 4 8 R W 5 0 c n k g V H l w Z T 0 i R m l s b E N v b H V t b k 5 h b W V z I i B W Y W x 1 Z T 0 i c 1 s m c X V v d D t T S F 9 J R C Z x d W 9 0 O y w m c X V v d D t D d X J y Z W 5 0 X 1 N 0 Y X R 1 c y Z x d W 9 0 O y w m c X V v d D t T Z W 5 0 X 2 R h d G U m c X V v d D s s J n F 1 b 3 Q 7 R G V s a X Z l c n l f Z G F 0 Z S Z x d W 9 0 O 1 0 i I C 8 + P E V u d H J 5 I F R 5 c G U 9 I k Z p b G x F c n J v c k N v Z G U i I F Z h b H V l P S J z V W 5 r b m 9 3 b i I g L z 4 8 R W 5 0 c n k g V H l w Z T 0 i R m l s b E x h c 3 R V c G R h d G V k I i B W Y W x 1 Z T 0 i Z D I w M j Q t M D c t M T Z U M D Y 6 M T E 6 M T c u O D Q 5 M z k x N F o i I C 8 + P E V u d H J 5 I F R 5 c G U 9 I k Z p b G x l Z E N v b X B s Z X R l U m V z d W x 0 V G 9 X b 3 J r c 2 h l Z X Q i I F Z h b H V l P S J s M S I g L z 4 8 R W 5 0 c n k g V H l w Z T 0 i Q W R k Z W R U b 0 R h d G F N b 2 R l b C I g V m F s d W U 9 I m w w I i A v P j x F b n R y e S B U e X B l P S J S Z W N v d m V y e V R h c m d l d F N o Z W V 0 I i B W Y W x 1 Z T 0 i c 1 N o Z W V 0 O C I g L z 4 8 R W 5 0 c n k g V H l w Z T 0 i U m V j b 3 Z l c n l U Y X J n Z X R D b 2 x 1 b W 4 i I F Z h b H V l P S J s M S I g L z 4 8 R W 5 0 c n k g V H l w Z T 0 i U m V j b 3 Z l c n l U Y X J n Z X R S b 3 c i I F Z h b H V l P S J s M S I g L z 4 8 R W 5 0 c n k g V H l w Z T 0 i T m F t Z V V w Z G F 0 Z W R B Z n R l c k Z p b G w i I F Z h b H V l P S J s M C I g L z 4 8 R W 5 0 c n k g V H l w Z T 0 i Q n V m Z m V y T m V 4 d F J l Z n J l c 2 g i I F Z h b H V l P S J s M S I g L z 4 8 R W 5 0 c n k g V H l w Z T 0 i U m V s Y X R p b 2 5 z a G l w S W 5 m b 0 N v b n R h a W 5 l c i I g V m F s d W U 9 I n N 7 J n F 1 b 3 Q 7 Y 2 9 s d W 1 u Q 2 9 1 b n Q m c X V v d D s 6 N C w m c X V v d D t r Z X l D b 2 x 1 b W 5 O Y W 1 l c y Z x d W 9 0 O z p b X S w m c X V v d D t x d W V y e V J l b G F 0 a W 9 u c 2 h p c H M m c X V v d D s 6 W 1 0 s J n F 1 b 3 Q 7 Y 2 9 s d W 1 u S W R l b n R p d G l l c y Z x d W 9 0 O z p b J n F 1 b 3 Q 7 U 2 V j d G l v b j E v U 3 R h d H V z L 0 N o Y W 5 n Z W Q g V H l w Z S 5 7 U 0 h f S U Q s M H 0 m c X V v d D s s J n F 1 b 3 Q 7 U 2 V j d G l v b j E v U 3 R h d H V z L 0 N o Y W 5 n Z W Q g V H l w Z S 5 7 Q 3 V y c m V u d F 9 T d G F 0 d X M s M X 0 m c X V v d D s s J n F 1 b 3 Q 7 U 2 V j d G l v b j E v U 3 R h d H V z L 0 N o Y W 5 n Z W Q g V H l w Z S 5 7 U 2 V u d F 9 k Y X R l L D J 9 J n F 1 b 3 Q 7 L C Z x d W 9 0 O 1 N l Y 3 R p b 2 4 x L 1 N 0 Y X R 1 c y 9 D a G F u Z 2 V k I F R 5 c G U u e 0 R l b G l 2 Z X J 5 X 2 R h d G U s M 3 0 m c X V v d D t d L C Z x d W 9 0 O 0 N v b H V t b k N v d W 5 0 J n F 1 b 3 Q 7 O j Q s J n F 1 b 3 Q 7 S 2 V 5 Q 2 9 s d W 1 u T m F t Z X M m c X V v d D s 6 W 1 0 s J n F 1 b 3 Q 7 Q 2 9 s d W 1 u S W R l b n R p d G l l c y Z x d W 9 0 O z p b J n F 1 b 3 Q 7 U 2 V j d G l v b j E v U 3 R h d H V z L 0 N o Y W 5 n Z W Q g V H l w Z S 5 7 U 0 h f S U Q s M H 0 m c X V v d D s s J n F 1 b 3 Q 7 U 2 V j d G l v b j E v U 3 R h d H V z L 0 N o Y W 5 n Z W Q g V H l w Z S 5 7 Q 3 V y c m V u d F 9 T d G F 0 d X M s M X 0 m c X V v d D s s J n F 1 b 3 Q 7 U 2 V j d G l v b j E v U 3 R h d H V z L 0 N o Y W 5 n Z W Q g V H l w Z S 5 7 U 2 V u d F 9 k Y X R l L D J 9 J n F 1 b 3 Q 7 L C Z x d W 9 0 O 1 N l Y 3 R p b 2 4 x L 1 N 0 Y X R 1 c y 9 D a G F u Z 2 V k I F R 5 c G U u e 0 R l b G l 2 Z X J 5 X 2 R h d G U s M 3 0 m c X V v d D t d L C Z x d W 9 0 O 1 J l b G F 0 a W 9 u c 2 h p c E l u Z m 8 m c X V v d D s 6 W 1 1 9 I i A v P j x F b n R y e S B U e X B l P S J G a W x s Q 2 9 1 b n Q i I F Z h b H V l P S J s M j A w I i A v P j x F b n R y e S B U e X B l P S J R d W V y e U l E I i B W Y W x 1 Z T 0 i c z I 3 N T U x Z m I w L W Y x M 2 U t N D k w O C 1 h M T I 4 L W F h N j g z Y z B l M j E 1 O C I g L z 4 8 R W 5 0 c n k g V H l w Z T 0 i R m l s b F R h c m d l d C I g V m F s d W U 9 I n N T d G F 0 d X M i I C 8 + P E V u d H J 5 I F R 5 c G U 9 I k Z p b G x T d G F 0 d X M i I F Z h b H V l P S J z Q 2 9 t c G x l d G U i I C 8 + P C 9 T d G F i b G V F b n R y a W V z P j w v S X R l b T 4 8 S X R l b T 4 8 S X R l b U x v Y 2 F 0 a W 9 u P j x J d G V t V H l w Z T 5 G b 3 J t d W x h P C 9 J d G V t V H l w Z T 4 8 S X R l b V B h d G g + U 2 V j d G l v b j E v U 3 R h d H V z L 1 N v d X J j Z T w v S X R l b V B h d G g + P C 9 J d G V t T G 9 j Y X R p b 2 4 + P F N 0 Y W J s Z U V u d H J p Z X M g L z 4 8 L 0 l 0 Z W 0 + P E l 0 Z W 0 + P E l 0 Z W 1 M b 2 N h d G l v b j 4 8 S X R l b V R 5 c G U + R m 9 y b X V s Y T w v S X R l b V R 5 c G U + P E l 0 Z W 1 Q Y X R o P l N l Y 3 R p b 2 4 x L 1 N 0 Y X R 1 c y 9 Q c m 9 t b 3 R l Z C U y M E h l Y W R l c n M 8 L 0 l 0 Z W 1 Q Y X R o P j w v S X R l b U x v Y 2 F 0 a W 9 u P j x T d G F i b G V F b n R y a W V z I C 8 + P C 9 J d G V t P j x J d G V t P j x J d G V t T G 9 j Y X R p b 2 4 + P E l 0 Z W 1 U e X B l P k Z v c m 1 1 b G E 8 L 0 l 0 Z W 1 U e X B l P j x J d G V t U G F 0 a D 5 T Z W N 0 a W 9 u M S 9 T d G F 0 d X M v Q 2 h h b m d l Z C U y M F R 5 c G U 8 L 0 l 0 Z W 1 Q Y X R o P j w v S X R l b U x v Y 2 F 0 a W 9 u P j x T d G F i b G V F b n R y a W V z I C 8 + P C 9 J d G V t P j x J d G V t P j x J d G V t T G 9 j Y X R p b 2 4 + P E l 0 Z W 1 U e X B l P k Z v c m 1 1 b G E 8 L 0 l 0 Z W 1 U e X B l P j x J d G V t U G F 0 a D 5 T Z W N 0 a W 9 u M S 9 D d X N 0 b 2 1 l c i 9 D Y X B p d G F s a X p l Z C U y M E V h Y 2 g l M j B X b 3 J k P C 9 J d G V t U G F 0 a D 4 8 L 0 l 0 Z W 1 M b 2 N h d G l v b j 4 8 U 3 R h Y m x l R W 5 0 c m l l c y A v P j w v S X R l b T 4 8 S X R l b T 4 8 S X R l b U x v Y 2 F 0 a W 9 u P j x J d G V t V H l w Z T 5 G b 3 J t d W x h P C 9 J d G V t V H l w Z T 4 8 S X R l b V B h d G g + U 2 V j d G l v b j E v Q 3 V z d G 9 t Z X I v T G 9 3 Z X J j Y X N l Z C U y M F R l e H Q 8 L 0 l 0 Z W 1 Q Y X R o P j w v S X R l b U x v Y 2 F 0 a W 9 u P j x T d G F i b G V F b n R y a W V z I C 8 + P C 9 J d G V t P j x J d G V t P j x J d G V t T G 9 j Y X R p b 2 4 + P E l 0 Z W 1 U e X B l P k Z v c m 1 1 b G E 8 L 0 l 0 Z W 1 U e X B l P j x J d G V t U G F 0 a D 5 T Z W N 0 a W 9 u M S 9 D d X N 0 b 2 1 l c i 9 N Z X J n Z W Q l M j B R d W V y a W V z P C 9 J d G V t U G F 0 a D 4 8 L 0 l 0 Z W 1 M b 2 N h d G l v b j 4 8 U 3 R h Y m x l R W 5 0 c m l l c y A v P j w v S X R l b T 4 8 S X R l b T 4 8 S X R l b U x v Y 2 F 0 a W 9 u P j x J d G V t V H l w Z T 5 G b 3 J t d W x h P C 9 J d G V t V H l w Z T 4 8 S X R l b V B h d G g + U 2 V j d G l v b j E v Q 3 V z d G 9 t Z X I v R X h w Y W 5 k Z W Q l M j B O Z X d D b 2 x 1 b W 4 8 L 0 l 0 Z W 1 Q Y X R o P j w v S X R l b U x v Y 2 F 0 a W 9 u P j x T d G F i b G V F b n R y a W V z I C 8 + P C 9 J d G V t P j x J d G V t P j x J d G V t T G 9 j Y X R p b 2 4 + P E l 0 Z W 1 U e X B l P k Z v c m 1 1 b G E 8 L 0 l 0 Z W 1 U e X B l P j x J d G V t U G F 0 a D 5 T Z W N 0 a W 9 u M S 9 N Z X J n Z T E 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Q 2 9 1 b n Q i I F Z h b H V l P S J s M j A w I i A v P j x F b n R y e S B U e X B l P S J G a W x s V G F y Z 2 V 0 I i B W Y W x 1 Z T 0 i c 0 1 l c m d l M S I g L z 4 8 R W 5 0 c n k g V H l w Z T 0 i U m V s Y X R p b 2 5 z a G l w S W 5 m b 0 N v b n R h a W 5 l c i I g V m F s d W U 9 I n N 7 J n F 1 b 3 Q 7 Y 2 9 s d W 1 u Q 2 9 1 b n Q m c X V v d D s 6 M T E s J n F 1 b 3 Q 7 a 2 V 5 Q 2 9 s d W 1 u T m F t Z X M m c X V v d D s 6 W 1 0 s J n F 1 b 3 Q 7 c X V l c n l S Z W x h d G l v b n N o a X B z J n F 1 b 3 Q 7 O l t 7 J n F 1 b 3 Q 7 a 2 V 5 Q 2 9 s d W 1 u Q 2 9 1 b n Q m c X V v d D s 6 M S w m c X V v d D t r Z X l D b 2 x 1 b W 4 m c X V v d D s 6 M S w m c X V v d D t v d G h l c k t l e U N v b H V t b k l k Z W 5 0 a X R 5 J n F 1 b 3 Q 7 O i Z x d W 9 0 O 1 N l Y 3 R p b 2 4 x L 0 1 l b W J l c n N o a X A v Q 2 h h b m d l Z C B U e X B l L n t N X 0 l E L D B 9 J n F 1 b 3 Q 7 L C Z x d W 9 0 O 0 t l e U N v b H V t b k N v d W 5 0 J n F 1 b 3 Q 7 O j F 9 L H s m c X V v d D t r Z X l D b 2 x 1 b W 5 D b 3 V u d C Z x d W 9 0 O z o x L C Z x d W 9 0 O 2 t l e U N v b H V t b i Z x d W 9 0 O z o x L C Z x d W 9 0 O 2 9 0 a G V y S 2 V 5 Q 2 9 s d W 1 u S W R l b n R p d H k m c X V v d D s 6 J n F 1 b 3 Q 7 U 2 V j d G l v b j E v T W V t Y m V y c 2 h p c C 9 D a G F u Z 2 V k I F R 5 c G U u e 0 1 f S U Q s M H 0 m c X V v d D s s J n F 1 b 3 Q 7 S 2 V 5 Q 2 9 s d W 1 u Q 2 9 1 b n Q m c X V v d D s 6 M X 1 d L C Z x d W 9 0 O 2 N v b H V t b k l k Z W 5 0 a X R p Z X M m c X V v d D s 6 W y Z x d W 9 0 O 1 N l Y 3 R p b 2 4 x L 0 N 1 c 3 R v b W V y L 0 N o Y W 5 n Z W Q g V H l w Z S 5 7 Q 1 9 J R C w w f S Z x d W 9 0 O y w m c X V v d D t T Z W N 0 a W 9 u M S 9 D d X N 0 b 2 1 l c i 9 D a G F u Z 2 V k I F R 5 c G U u e 0 1 f S U Q s M X 0 m c X V v d D s s J n F 1 b 3 Q 7 U 2 V j d G l v b j E v Q 3 V z d G 9 t Z X I v Q 2 F w a X R h b G l 6 Z W Q g R W F j a C B X b 3 J k L n t D X 0 5 B T U U s M n 0 m c X V v d D s s J n F 1 b 3 Q 7 U 2 V j d G l v b j E v Q 3 V z d G 9 t Z X I v T G 9 3 Z X J j Y X N l Z C B U Z X h 0 L n t D X 0 V N Q U l M X 0 l E L D N 9 J n F 1 b 3 Q 7 L C Z x d W 9 0 O 1 N l Y 3 R p b 2 4 x L 0 N 1 c 3 R v b W V y L 0 N o Y W 5 n Z W Q g V H l w Z S 5 7 Q 1 9 U W V B F L D R 9 J n F 1 b 3 Q 7 L C Z x d W 9 0 O 1 N l Y 3 R p b 2 4 x L 0 N 1 c 3 R v b W V y L 0 N o Y W 5 n Z W Q g V H l w Z S 5 7 Q 1 9 B R E R S L D V 9 J n F 1 b 3 Q 7 L C Z x d W 9 0 O 1 N l Y 3 R p b 2 4 x L 0 N 1 c 3 R v b W V y L 0 N o Y W 5 n Z W Q g V H l w Z S 5 7 Q 1 9 D T 0 5 U X 0 5 P L D Z 9 J n F 1 b 3 Q 7 L C Z x d W 9 0 O 1 N l Y 3 R p b 2 4 x L 0 1 l b W J l c n N o a X A v Q 2 h h b m d l Z C B U e X B l L n t T d G F y d F 9 k Y X R l L D F 9 J n F 1 b 3 Q 7 L C Z x d W 9 0 O 1 N l Y 3 R p b 2 4 x L 0 1 l b W J l c n N o a X A v Q 2 h h b m d l Z C B U e X B l L n t F b m R f Z G F 0 Z S w y f S Z x d W 9 0 O y w m c X V v d D t T Z W N 0 a W 9 u M S 9 N Z W 1 i Z X J z a G l w L 0 N o Y W 5 n Z W Q g V H l w Z S 5 7 U 3 R h c n R f Z G F 0 Z S w x f S Z x d W 9 0 O y w m c X V v d D t T Z W N 0 a W 9 u M S 9 N Z W 1 i Z X J z a G l w L 0 N o Y W 5 n Z W Q g V H l w Z S 5 7 R W 5 k X 2 R h d G U s M n 0 m c X V v d D t d L C Z x d W 9 0 O 0 N v b H V t b k N v d W 5 0 J n F 1 b 3 Q 7 O j E x L C Z x d W 9 0 O 0 t l e U N v b H V t b k 5 h b W V z J n F 1 b 3 Q 7 O l t d L C Z x d W 9 0 O 0 N v b H V t b k l k Z W 5 0 a X R p Z X M m c X V v d D s 6 W y Z x d W 9 0 O 1 N l Y 3 R p b 2 4 x L 0 N 1 c 3 R v b W V y L 0 N o Y W 5 n Z W Q g V H l w Z S 5 7 Q 1 9 J R C w w f S Z x d W 9 0 O y w m c X V v d D t T Z W N 0 a W 9 u M S 9 D d X N 0 b 2 1 l c i 9 D a G F u Z 2 V k I F R 5 c G U u e 0 1 f S U Q s M X 0 m c X V v d D s s J n F 1 b 3 Q 7 U 2 V j d G l v b j E v Q 3 V z d G 9 t Z X I v Q 2 F w a X R h b G l 6 Z W Q g R W F j a C B X b 3 J k L n t D X 0 5 B T U U s M n 0 m c X V v d D s s J n F 1 b 3 Q 7 U 2 V j d G l v b j E v Q 3 V z d G 9 t Z X I v T G 9 3 Z X J j Y X N l Z C B U Z X h 0 L n t D X 0 V N Q U l M X 0 l E L D N 9 J n F 1 b 3 Q 7 L C Z x d W 9 0 O 1 N l Y 3 R p b 2 4 x L 0 N 1 c 3 R v b W V y L 0 N o Y W 5 n Z W Q g V H l w Z S 5 7 Q 1 9 U W V B F L D R 9 J n F 1 b 3 Q 7 L C Z x d W 9 0 O 1 N l Y 3 R p b 2 4 x L 0 N 1 c 3 R v b W V y L 0 N o Y W 5 n Z W Q g V H l w Z S 5 7 Q 1 9 B R E R S L D V 9 J n F 1 b 3 Q 7 L C Z x d W 9 0 O 1 N l Y 3 R p b 2 4 x L 0 N 1 c 3 R v b W V y L 0 N o Y W 5 n Z W Q g V H l w Z S 5 7 Q 1 9 D T 0 5 U X 0 5 P L D Z 9 J n F 1 b 3 Q 7 L C Z x d W 9 0 O 1 N l Y 3 R p b 2 4 x L 0 1 l b W J l c n N o a X A v Q 2 h h b m d l Z C B U e X B l L n t T d G F y d F 9 k Y X R l L D F 9 J n F 1 b 3 Q 7 L C Z x d W 9 0 O 1 N l Y 3 R p b 2 4 x L 0 1 l b W J l c n N o a X A v Q 2 h h b m d l Z C B U e X B l L n t F b m R f Z G F 0 Z S w y f S Z x d W 9 0 O y w m c X V v d D t T Z W N 0 a W 9 u M S 9 N Z W 1 i Z X J z a G l w L 0 N o Y W 5 n Z W Q g V H l w Z S 5 7 U 3 R h c n R f Z G F 0 Z S w x f S Z x d W 9 0 O y w m c X V v d D t T Z W N 0 a W 9 u M S 9 N Z W 1 i Z X J z a G l w L 0 N o Y W 5 n Z W Q g V H l w Z S 5 7 R W 5 k X 2 R h d G U s M n 0 m c X V v d D t d L C Z x d W 9 0 O 1 J l b G F 0 a W 9 u c 2 h p c E l u Z m 8 m c X V v d D s 6 W 3 s m c X V v d D t r Z X l D b 2 x 1 b W 5 D b 3 V u d C Z x d W 9 0 O z o x L C Z x d W 9 0 O 2 t l e U N v b H V t b i Z x d W 9 0 O z o x L C Z x d W 9 0 O 2 9 0 a G V y S 2 V 5 Q 2 9 s d W 1 u S W R l b n R p d H k m c X V v d D s 6 J n F 1 b 3 Q 7 U 2 V j d G l v b j E v T W V t Y m V y c 2 h p c C 9 D a G F u Z 2 V k I F R 5 c G U u e 0 1 f S U Q s M H 0 m c X V v d D s s J n F 1 b 3 Q 7 S 2 V 5 Q 2 9 s d W 1 u Q 2 9 1 b n Q m c X V v d D s 6 M X 0 s e y Z x d W 9 0 O 2 t l e U N v b H V t b k N v d W 5 0 J n F 1 b 3 Q 7 O j E s J n F 1 b 3 Q 7 a 2 V 5 Q 2 9 s d W 1 u J n F 1 b 3 Q 7 O j E s J n F 1 b 3 Q 7 b 3 R o Z X J L Z X l D b 2 x 1 b W 5 J Z G V u d G l 0 e S Z x d W 9 0 O z o m c X V v d D t T Z W N 0 a W 9 u M S 9 N Z W 1 i Z X J z a G l w L 0 N o Y W 5 n Z W Q g V H l w Z S 5 7 T V 9 J R C w w f S Z x d W 9 0 O y w m c X V v d D t L Z X l D b 2 x 1 b W 5 D b 3 V u d C Z x d W 9 0 O z o x f V 1 9 I i A v P j x F b n R y e S B U e X B l P S J G a W x s T G F z d F V w Z G F 0 Z W Q i I F Z h b H V l P S J k M j A y N C 0 w N y 0 x N l Q w N j o x M T o x O C 4 w M T g 4 N D c z W i I g L z 4 8 R W 5 0 c n k g V H l w Z T 0 i R m l s b E V y c m 9 y Q 2 9 k Z S I g V m F s d W U 9 I n N V b m t u b 3 d u I i A v P j x F b n R y e S B U e X B l P S J G a W x s Q 2 9 s d W 1 u T m F t Z X M i I F Z h b H V l P S J z W y Z x d W 9 0 O 0 N f S U Q m c X V v d D s s J n F 1 b 3 Q 7 T V 9 J R C Z x d W 9 0 O y w m c X V v d D t D X 0 5 B T U U m c X V v d D s s J n F 1 b 3 Q 7 Q 1 9 F T U F J T F 9 J R C Z x d W 9 0 O y w m c X V v d D t D X 1 R Z U E U m c X V v d D s s J n F 1 b 3 Q 7 Q 1 9 B R E R S J n F 1 b 3 Q 7 L C Z x d W 9 0 O 0 N f Q 0 9 O V F 9 O T y Z x d W 9 0 O y w m c X V v d D t T d G F y d F 9 k Y X R l J n F 1 b 3 Q 7 L C Z x d W 9 0 O 0 V u Z F 9 k Y X R l J n F 1 b 3 Q 7 L C Z x d W 9 0 O 1 N 0 Y X J 0 X 2 R h d G U u M S Z x d W 9 0 O y w m c X V v d D t F b m R f Z G F 0 Z S 4 x J n F 1 b 3 Q 7 X S 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O Y W 1 l V X B k Y X R l Z E F m d G V y R m l s b C I g V m F s d W U 9 I m w w I i A v P j x F b n R y e S B U e X B l P S J G a W x s Q 2 9 s d W 1 u V H l w Z X M i I F Z h b H V l P S J z Q X d N R 0 J n W U d B d 2 t K Q 1 F r P S I g L z 4 8 R W 5 0 c n k g V H l w Z T 0 i Q n V m Z m V y T m V 4 d F J l Z n J l c 2 g i I F Z h b H V l P S J s M S I g L z 4 8 R W 5 0 c n k g V H l w Z T 0 i U X V l c n l J R C I g V m F s d W U 9 I n M y N j I 1 N j E x N C 0 2 N z I 4 L T Q 4 M G M t O G M 0 O S 0 5 Y m U 0 M m F m N D Z m Z D U i I C 8 + P E V u d H J 5 I F R 5 c G U 9 I k Z p b G x F c n J v c k N v d W 5 0 I i B W Y W x 1 Z T 0 i b D A i I C 8 + P E V u d H J 5 I F R 5 c G U 9 I k Z p b G x T d G F 0 d X M i I F Z h b H V l P S J z Q 2 9 t c G x l d G U 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9 F e H B h b m R l Z C U y M E 5 l d 0 N v b H V t b j w v S X R l b V B h d G g + P C 9 J d G V t T G 9 j Y X R p b 2 4 + P F N 0 Y W J s Z U V u d H J p Z X M g L z 4 8 L 0 l 0 Z W 0 + P E l 0 Z W 0 + P E l 0 Z W 1 M b 2 N h d G l v b j 4 8 S X R l b V R 5 c G U + R m 9 y b X V s Y T w v S X R l b V R 5 c G U + P E l 0 Z W 1 Q Y X R o P l N l Y 3 R p b 2 4 x L 0 1 l c m d l M j 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F c n J v c k N v d W 5 0 I i B W Y W x 1 Z T 0 i b D A i I C 8 + P E V u d H J 5 I F R 5 c G U 9 I k Z p b G x D b 2 x 1 b W 5 U e X B l c y I g V m F s d W U 9 I n N B d 0 1 H Q m d Z R E F 3 W U d C Z 2 t K I i A v P j x F b n R y e S B U e X B l P S J G a W x s Q 2 9 s d W 1 u T m F t Z X M i I F Z h b H V l P S J z W y Z x d W 9 0 O 1 N I X 0 l E J n F 1 b 3 Q 7 L C Z x d W 9 0 O 0 N f S U Q m c X V v d D s s J n F 1 b 3 Q 7 U 0 h f Q 0 9 O V E V O V C Z x d W 9 0 O y w m c X V v d D t T S F 9 E T 0 1 B S U 4 m c X V v d D s s J n F 1 b 3 Q 7 U 0 V S X 1 R Z U E U m c X V v d D s s J n F 1 b 3 Q 7 U 0 h f V 0 V J R 0 h U J n F 1 b 3 Q 7 L C Z x d W 9 0 O 1 N I X 0 N I Q V J H R V M m c X V v d D s s J n F 1 b 3 Q 7 U 1 J f Q U R E U i Z x d W 9 0 O y w m c X V v d D t E U 1 9 B R E R S J n F 1 b 3 Q 7 L C Z x d W 9 0 O 0 N 1 c n J l b n R f U 3 R h d H V z J n F 1 b 3 Q 7 L C Z x d W 9 0 O 1 N l b n R f Z G F 0 Z S Z x d W 9 0 O y w m c X V v d D t E Z W x p d m V y e V 9 k Y X R l J n F 1 b 3 Q 7 X S I g L z 4 8 R W 5 0 c n k g V H l w Z T 0 i R m l s b E V y c m 9 y Q 2 9 k Z S I g V m F s d W U 9 I n N V b m t u b 3 d u I i A v P j x F b n R y e S B U e X B l P S J G a W x s T G F z d F V w Z G F 0 Z W Q i I F Z h b H V l P S J k M j A y N C 0 w N y 0 x N l Q w N j o x M T o x O C 4 y O D M 4 N j U y W i I g L z 4 8 R W 5 0 c n k g V H l w Z T 0 i U m V s Y X R p b 2 5 z a G l w S W 5 m b 0 N v b n R h a W 5 l c i I g V m F s d W U 9 I n N 7 J n F 1 b 3 Q 7 Y 2 9 s d W 1 u Q 2 9 1 b n Q m c X V v d D s 6 M T I s J n F 1 b 3 Q 7 a 2 V 5 Q 2 9 s d W 1 u T m F t Z X M m c X V v d D s 6 W y Z x d W 9 0 O 1 N I X 0 l E J n F 1 b 3 Q 7 X S w m c X V v d D t x d W V y e V J l b G F 0 a W 9 u c 2 h p c H M m c X V v d D s 6 W 3 s m c X V v d D t r Z X l D b 2 x 1 b W 5 D b 3 V u d C Z x d W 9 0 O z o x L C Z x d W 9 0 O 2 t l e U N v b H V t b i Z x d W 9 0 O z o w L C Z x d W 9 0 O 2 9 0 a G V y S 2 V 5 Q 2 9 s d W 1 u S W R l b n R p d H k m c X V v d D s 6 J n F 1 b 3 Q 7 U 2 V j d G l v b j E v U 3 R h d H V z L 0 N o Y W 5 n Z W Q g V H l w Z S 5 7 U 0 h f S U Q s M H 0 m c X V v d D s s J n F 1 b 3 Q 7 S 2 V 5 Q 2 9 s d W 1 u Q 2 9 1 b n Q m c X V v d D s 6 M X 1 d L C Z x d W 9 0 O 2 N v b H V t b k l k Z W 5 0 a X R p Z X M m c X V v d D s 6 W y Z x d W 9 0 O 1 N l Y 3 R p b 2 4 x L 1 N o a X B t Z W 5 0 X 0 R l d G F p b H M v Q 2 h h b m d l Z C B U e X B l L n t T S F 9 J R C w w f S Z x d W 9 0 O y w m c X V v d D t T Z W N 0 a W 9 u M S 9 T a G l w b W V u d F 9 E Z X R h a W x z L 0 N o Y W 5 n Z W Q g V H l w Z S 5 7 Q 1 9 J R C w x f S Z x d W 9 0 O y w m c X V v d D t T Z W N 0 a W 9 u M S 9 T a G l w b W V u d F 9 E Z X R h a W x z L 0 N o Y W 5 n Z W Q g V H l w Z S 5 7 U 0 h f Q 0 9 O V E V O V C w y f S Z x d W 9 0 O y w m c X V v d D t T Z W N 0 a W 9 u M S 9 T a G l w b W V u d F 9 E Z X R h a W x z L 0 N o Y W 5 n Z W Q g V H l w Z S 5 7 U 0 h f R E 9 N Q U l O L D N 9 J n F 1 b 3 Q 7 L C Z x d W 9 0 O 1 N l Y 3 R p b 2 4 x L 1 N o a X B t Z W 5 0 X 0 R l d G F p b H M v Q 2 h h b m d l Z C B U e X B l L n t T R V J f V F l Q R S w 0 f S Z x d W 9 0 O y w m c X V v d D t T Z W N 0 a W 9 u M S 9 T a G l w b W V u d F 9 E Z X R h a W x z L 0 N o Y W 5 n Z W Q g V H l w Z S 5 7 U 0 h f V 0 V J R 0 h U L D V 9 J n F 1 b 3 Q 7 L C Z x d W 9 0 O 1 N l Y 3 R p b 2 4 x L 1 N o a X B t Z W 5 0 X 0 R l d G F p b H M v Q 2 h h b m d l Z C B U e X B l L n t T S F 9 D S E F S R 0 V T L D Z 9 J n F 1 b 3 Q 7 L C Z x d W 9 0 O 1 N l Y 3 R p b 2 4 x L 1 N o a X B t Z W 5 0 X 0 R l d G F p b H M v Q 2 h h b m d l Z C B U e X B l L n t T U l 9 B R E R S L D d 9 J n F 1 b 3 Q 7 L C Z x d W 9 0 O 1 N l Y 3 R p b 2 4 x L 1 N o a X B t Z W 5 0 X 0 R l d G F p b H M v Q 2 h h b m d l Z C B U e X B l L n t E U 1 9 B R E R S L D h 9 J n F 1 b 3 Q 7 L C Z x d W 9 0 O 1 N l Y 3 R p b 2 4 x L 1 N 0 Y X R 1 c y 9 D a G F u Z 2 V k I F R 5 c G U u e 0 N 1 c n J l b n R f U 3 R h d H V z L D F 9 J n F 1 b 3 Q 7 L C Z x d W 9 0 O 1 N l Y 3 R p b 2 4 x L 0 1 l c m d l M i 9 D a G F u Z 2 V k I F R 5 c G U u e 1 N l b n R f Z G F 0 Z S w x M H 0 m c X V v d D s s J n F 1 b 3 Q 7 U 2 V j d G l v b j E v T W V y Z 2 U y L 0 N o Y W 5 n Z W Q g V H l w Z S 5 7 R G V s a X Z l c n l f Z G F 0 Z S w x M X 0 m c X V v d D t d L C Z x d W 9 0 O 0 N v b H V t b k N v d W 5 0 J n F 1 b 3 Q 7 O j E y L C Z x d W 9 0 O 0 t l e U N v b H V t b k 5 h b W V z J n F 1 b 3 Q 7 O l s m c X V v d D t T S F 9 J R C Z x d W 9 0 O 1 0 s J n F 1 b 3 Q 7 Q 2 9 s d W 1 u S W R l b n R p d G l l c y Z x d W 9 0 O z p b J n F 1 b 3 Q 7 U 2 V j d G l v b j E v U 2 h p c G 1 l b n R f R G V 0 Y W l s c y 9 D a G F u Z 2 V k I F R 5 c G U u e 1 N I X 0 l E L D B 9 J n F 1 b 3 Q 7 L C Z x d W 9 0 O 1 N l Y 3 R p b 2 4 x L 1 N o a X B t Z W 5 0 X 0 R l d G F p b H M v Q 2 h h b m d l Z C B U e X B l L n t D X 0 l E L D F 9 J n F 1 b 3 Q 7 L C Z x d W 9 0 O 1 N l Y 3 R p b 2 4 x L 1 N o a X B t Z W 5 0 X 0 R l d G F p b H M v Q 2 h h b m d l Z C B U e X B l L n t T S F 9 D T 0 5 U R U 5 U L D J 9 J n F 1 b 3 Q 7 L C Z x d W 9 0 O 1 N l Y 3 R p b 2 4 x L 1 N o a X B t Z W 5 0 X 0 R l d G F p b H M v Q 2 h h b m d l Z C B U e X B l L n t T S F 9 E T 0 1 B S U 4 s M 3 0 m c X V v d D s s J n F 1 b 3 Q 7 U 2 V j d G l v b j E v U 2 h p c G 1 l b n R f R G V 0 Y W l s c y 9 D a G F u Z 2 V k I F R 5 c G U u e 1 N F U l 9 U W V B F L D R 9 J n F 1 b 3 Q 7 L C Z x d W 9 0 O 1 N l Y 3 R p b 2 4 x L 1 N o a X B t Z W 5 0 X 0 R l d G F p b H M v Q 2 h h b m d l Z C B U e X B l L n t T S F 9 X R U l H S F Q s N X 0 m c X V v d D s s J n F 1 b 3 Q 7 U 2 V j d G l v b j E v U 2 h p c G 1 l b n R f R G V 0 Y W l s c y 9 D a G F u Z 2 V k I F R 5 c G U u e 1 N I X 0 N I Q V J H R V M s N n 0 m c X V v d D s s J n F 1 b 3 Q 7 U 2 V j d G l v b j E v U 2 h p c G 1 l b n R f R G V 0 Y W l s c y 9 D a G F u Z 2 V k I F R 5 c G U u e 1 N S X 0 F E R F I s N 3 0 m c X V v d D s s J n F 1 b 3 Q 7 U 2 V j d G l v b j E v U 2 h p c G 1 l b n R f R G V 0 Y W l s c y 9 D a G F u Z 2 V k I F R 5 c G U u e 0 R T X 0 F E R F I s O H 0 m c X V v d D s s J n F 1 b 3 Q 7 U 2 V j d G l v b j E v U 3 R h d H V z L 0 N o Y W 5 n Z W Q g V H l w Z S 5 7 Q 3 V y c m V u d F 9 T d G F 0 d X M s M X 0 m c X V v d D s s J n F 1 b 3 Q 7 U 2 V j d G l v b j E v T W V y Z 2 U y L 0 N o Y W 5 n Z W Q g V H l w Z S 5 7 U 2 V u d F 9 k Y X R l L D E w f S Z x d W 9 0 O y w m c X V v d D t T Z W N 0 a W 9 u M S 9 N Z X J n Z T I v Q 2 h h b m d l Z C B U e X B l L n t E Z W x p d m V y e V 9 k Y X R l L D E x f S Z x d W 9 0 O 1 0 s J n F 1 b 3 Q 7 U m V s Y X R p b 2 5 z a G l w S W 5 m b y Z x d W 9 0 O z p b e y Z x d W 9 0 O 2 t l e U N v b H V t b k N v d W 5 0 J n F 1 b 3 Q 7 O j E s J n F 1 b 3 Q 7 a 2 V 5 Q 2 9 s d W 1 u J n F 1 b 3 Q 7 O j A s J n F 1 b 3 Q 7 b 3 R o Z X J L Z X l D b 2 x 1 b W 5 J Z G V u d G l 0 e S Z x d W 9 0 O z o m c X V v d D t T Z W N 0 a W 9 u M S 9 T d G F 0 d X M v Q 2 h h b m d l Z C B U e X B l L n t T S F 9 J R C w w f S Z x d W 9 0 O y w m c X V v d D t L Z X l D b 2 x 1 b W 5 D b 3 V u d C Z x d W 9 0 O z o x f V 1 9 I i A v P j x F b n R y e S B U e X B l P S J G a W x s Z W R D b 2 1 w b G V 0 Z V J l c 3 V s d F R v V 2 9 y a 3 N o Z W V 0 I i B W Y W x 1 Z T 0 i b D E i I C 8 + P E V u d H J 5 I F R 5 c G U 9 I k F k Z G V k V G 9 E Y X R h T W 9 k Z W w i I F Z h b H V l P S J s M C I g L z 4 8 R W 5 0 c n k g V H l w Z T 0 i U m V j b 3 Z l c n l U Y X J n Z X R T a G V l d C I g V m F s d W U 9 I n N T a G V l d D M i I C 8 + P E V u d H J 5 I F R 5 c G U 9 I l J l Y 2 9 2 Z X J 5 V G F y Z 2 V 0 Q 2 9 s d W 1 u I i B W Y W x 1 Z T 0 i b D E i I C 8 + P E V u d H J 5 I F R 5 c G U 9 I l J l Y 2 9 2 Z X J 5 V G F y Z 2 V 0 U m 9 3 I i B W Y W x 1 Z T 0 i b D E i I C 8 + P E V u d H J 5 I F R 5 c G U 9 I k 5 h b W V V c G R h d G V k Q W Z 0 Z X J G a W x s I i B W Y W x 1 Z T 0 i b D A i I C 8 + P E V u d H J 5 I F R 5 c G U 9 I k Z p b G x U Y X J n Z X Q i I F Z h b H V l P S J z T W V y Z 2 U y I i A v P j x F b n R y e S B U e X B l P S J C d W Z m Z X J O Z X h 0 U m V m c m V z a C I g V m F s d W U 9 I m w x I i A v P j x F b n R y e S B U e X B l P S J R d W V y e U l E I i B W Y W x 1 Z T 0 i c 2 M w N z Q z N D V h L T l k N G U t N D A w N y 0 5 N z U 3 L T V i N z Q y O W Q 0 M 2 U 2 N S I g L z 4 8 R W 5 0 c n k g V H l w Z T 0 i R m l s b E N v d W 5 0 I i B W Y W x 1 Z T 0 i b D I w M C I g L z 4 8 R W 5 0 c n k g V H l w Z T 0 i R m l s b F N 0 Y X R 1 c y I g V m F s d W U 9 I n N D b 2 1 w b G V 0 Z S I g L z 4 8 L 1 N 0 Y W J s Z U V u d H J p Z X M + P C 9 J d G V t P j x J d G V t P j x J d G V t T G 9 j Y X R p b 2 4 + P E l 0 Z W 1 U e X B l P k Z v c m 1 1 b G E 8 L 0 l 0 Z W 1 U e X B l P j x J d G V t U G F 0 a D 5 T Z W N 0 a W 9 u M S 9 N Z X J n Z T I v U 2 9 1 c m N l P C 9 J d G V t U G F 0 a D 4 8 L 0 l 0 Z W 1 M b 2 N h d G l v b j 4 8 U 3 R h Y m x l R W 5 0 c m l l c y A v P j w v S X R l b T 4 8 S X R l b T 4 8 S X R l b U x v Y 2 F 0 a W 9 u P j x J d G V t V H l w Z T 5 G b 3 J t d W x h P C 9 J d G V t V H l w Z T 4 8 S X R l b V B h d G g + U 2 V j d G l v b j E v T W V y Z 2 U y L 0 V 4 c G F u Z G V k J T I w T m V 3 Q 2 9 s d W 1 u P C 9 J d G V t U G F 0 a D 4 8 L 0 l 0 Z W 1 M b 2 N h d G l v b j 4 8 U 3 R h Y m x l R W 5 0 c m l l c y A v P j w v S X R l b T 4 8 S X R l b T 4 8 S X R l b U x v Y 2 F 0 a W 9 u P j x J d G V t V H l w Z T 5 G b 3 J t d W x h P C 9 J d G V t V H l w Z T 4 8 S X R l b V B h d G g + U 2 V j d G l v b j E v T W V y Z 2 U y L 1 J l b W 9 2 Z W Q l M j B E d X B s a W N h d G V z P C 9 J d G V t U G F 0 a D 4 8 L 0 l 0 Z W 1 M b 2 N h d G l v b j 4 8 U 3 R h Y m x l R W 5 0 c m l l c y A v P j w v S X R l b T 4 8 S X R l b T 4 8 S X R l b U x v Y 2 F 0 a W 9 u P j x J d G V t V H l w Z T 5 G b 3 J t d W x h P C 9 J d G V t V H l w Z T 4 8 S X R l b V B h d G g + U 2 V j d G l v b j E v T W V y Z 2 U y L 0 N o Y W 5 n Z W Q l M j B U e X B l P C 9 J d G V t U G F 0 a D 4 8 L 0 l 0 Z W 1 M b 2 N h d G l v b j 4 8 U 3 R h Y m x l R W 5 0 c m l l c y A v P j w v S X R l b T 4 8 S X R l b T 4 8 S X R l b U x v Y 2 F 0 a W 9 u P j x J d G V t V H l w Z T 5 G b 3 J t d W x h P C 9 J d G V t V H l w Z T 4 8 S X R l b V B h d G g + U 2 V j d G l v b j E v R W 1 w b G 9 5 Z W V f R G V 0 Y W l s c y U y Q l N I S V B N R U 5 U 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E x h c 3 R V c G R h d G V k I i B W Y W x 1 Z T 0 i Z D I w M j Q t M D c t M T Z U M D Y 6 M T E 6 M T g u N D U x M z E x N 1 o i I C 8 + P E V u d H J 5 I F R 5 c G U 9 I l J l b G F 0 a W 9 u c 2 h p c E l u Z m 9 D b 2 5 0 Y W l u Z X I i I F Z h b H V l P S J z e y Z x d W 9 0 O 2 N v b H V t b k N v d W 5 0 J n F 1 b 3 Q 7 O j E 2 L C Z x d W 9 0 O 2 t l e U N v b H V t b k 5 h b W V z J n F 1 b 3 Q 7 O l t d L C Z x d W 9 0 O 3 F 1 Z X J 5 U m V s Y X R p b 2 5 z a G l w c y Z x d W 9 0 O z p b e y Z x d W 9 0 O 2 t l e U N v b H V t b k N v d W 5 0 J n F 1 b 3 Q 7 O j E s J n F 1 b 3 Q 7 a 2 V 5 Q 2 9 s d W 1 u J n F 1 b 3 Q 7 O j A s J n F 1 b 3 Q 7 b 3 R o Z X J L Z X l D b 2 x 1 b W 5 J Z G V u d G l 0 e S Z x d W 9 0 O z o m c X V v d D t T Z W N 0 a W 9 u M S 9 l b X B s b 3 l l Z V 9 t Y W 5 h Z 2 V z X 3 N o a X B t Z W 5 0 L 0 N o Y W 5 n Z W Q g V H l w Z S 5 7 R W 1 w b G 9 5 Z W V f R V 9 J R C w w f S Z x d W 9 0 O y w m c X V v d D t L Z X l D b 2 x 1 b W 5 D b 3 V u d C Z x d W 9 0 O z o x f S x 7 J n F 1 b 3 Q 7 a 2 V 5 Q 2 9 s d W 1 u Q 2 9 1 b n Q m c X V v d D s 6 M S w m c X V v d D t r Z X l D b 2 x 1 b W 4 m c X V v d D s 6 N i w m c X V v d D t v d G h l c k t l e U N v b H V t b k l k Z W 5 0 a X R 5 J n F 1 b 3 Q 7 O i Z x d W 9 0 O 1 N l Y 3 R p b 2 4 x L 1 N o a X B t Z W 5 0 X 0 R l d G F p b H M v Q 2 h h b m d l Z C B U e X B l L n t T S F 9 J R C w w f S Z x d W 9 0 O y w m c X V v d D t L Z X l D b 2 x 1 b W 5 D b 3 V u d C Z x d W 9 0 O z o x f V 0 s J n F 1 b 3 Q 7 Y 2 9 s d W 1 u S W R l b n R p d G l l c y Z x d W 9 0 O z p b J n F 1 b 3 Q 7 U 2 V j d G l v b j E v R W 1 w b G 9 5 Z W V f R G V 0 Y W l s c y t T S E l Q T U V O V C 9 D a G F u Z 2 V k I F R 5 c G U u e 0 V f S U Q s M H 0 m c X V v d D s s J n F 1 b 3 Q 7 U 2 V j d G l v b j E v R W 1 w b G 9 5 Z W V f R G V 0 Y W l s c y t T S E l Q T U V O V C 9 D a G F u Z 2 V k I F R 5 c G U u e 0 V f T k F N R S w x f S Z x d W 9 0 O y w m c X V v d D t T Z W N 0 a W 9 u M S 9 F b X B s b 3 l l Z V 9 E Z X R h a W x z K 1 N I S V B N R U 5 U L 0 N o Y W 5 n Z W Q g V H l w Z S 5 7 R V 9 E R V N J R 0 5 B V E l P T i w y f S Z x d W 9 0 O y w m c X V v d D t T Z W N 0 a W 9 u M S 9 F b X B s b 3 l l Z V 9 E Z X R h a W x z K 1 N I S V B N R U 5 U L 0 N o Y W 5 n Z W Q g V H l w Z S 5 7 R V 9 B R E R S L D N 9 J n F 1 b 3 Q 7 L C Z x d W 9 0 O 1 N l Y 3 R p b 2 4 x L 0 V t c G x v e W V l X 0 R l d G F p b H M r U 0 h J U E 1 F T l Q v Q 2 h h b m d l Z C B U e X B l L n t F X 0 J S Q U 5 D S C w 0 f S Z x d W 9 0 O y w m c X V v d D t T Z W N 0 a W 9 u M S 9 F b X B s b 3 l l Z V 9 E Z X R h a W x z K 1 N I S V B N R U 5 U L 0 N o Y W 5 n Z W Q g V H l w Z S 5 7 R V 9 D T 0 5 U X 0 5 P L D V 9 J n F 1 b 3 Q 7 L C Z x d W 9 0 O 1 N l Y 3 R p b 2 4 x L 2 V t c G x v e W V l X 2 1 h b m F n Z X N f c 2 h p c G 1 l b n Q v Q 2 h h b m d l Z C B U e X B l L n t T a G l w b W V u d F 9 T a F 9 J R C w x f S Z x d W 9 0 O y w m c X V v d D t T Z W N 0 a W 9 u M S 9 l b X B s b 3 l l Z V 9 t Y W 5 h Z 2 V z X 3 N o a X B t Z W 5 0 L 0 N o Y W 5 n Z W Q g V H l w Z S 5 7 U 3 R h d H V z X 1 N o X 0 l E L D J 9 J n F 1 b 3 Q 7 L C Z x d W 9 0 O 1 N l Y 3 R p b 2 4 x L 1 N o a X B t Z W 5 0 X 0 R l d G F p b H M v Q 2 h h b m d l Z C B U e X B l L n t D X 0 l E L D F 9 J n F 1 b 3 Q 7 L C Z x d W 9 0 O 1 N l Y 3 R p b 2 4 x L 1 N o a X B t Z W 5 0 X 0 R l d G F p b H M v Q 2 h h b m d l Z C B U e X B l L n t T S F 9 D T 0 5 U R U 5 U L D J 9 J n F 1 b 3 Q 7 L C Z x d W 9 0 O 1 N l Y 3 R p b 2 4 x L 1 N o a X B t Z W 5 0 X 0 R l d G F p b H M v Q 2 h h b m d l Z C B U e X B l L n t T S F 9 E T 0 1 B S U 4 s M 3 0 m c X V v d D s s J n F 1 b 3 Q 7 U 2 V j d G l v b j E v U 2 h p c G 1 l b n R f R G V 0 Y W l s c y 9 D a G F u Z 2 V k I F R 5 c G U u e 1 N F U l 9 U W V B F L D R 9 J n F 1 b 3 Q 7 L C Z x d W 9 0 O 1 N l Y 3 R p b 2 4 x L 1 N o a X B t Z W 5 0 X 0 R l d G F p b H M v Q 2 h h b m d l Z C B U e X B l L n t T S F 9 X R U l H S F Q s N X 0 m c X V v d D s s J n F 1 b 3 Q 7 U 2 V j d G l v b j E v U 2 h p c G 1 l b n R f R G V 0 Y W l s c y 9 D a G F u Z 2 V k I F R 5 c G U u e 1 N I X 0 N I Q V J H R V M s N n 0 m c X V v d D s s J n F 1 b 3 Q 7 U 2 V j d G l v b j E v U 2 h p c G 1 l b n R f R G V 0 Y W l s c y 9 D a G F u Z 2 V k I F R 5 c G U u e 1 N S X 0 F E R F I s N 3 0 m c X V v d D s s J n F 1 b 3 Q 7 U 2 V j d G l v b j E v U 2 h p c G 1 l b n R f R G V 0 Y W l s c y 9 D a G F u Z 2 V k I F R 5 c G U u e 0 R T X 0 F E R F I s O H 0 m c X V v d D t d L C Z x d W 9 0 O 0 N v b H V t b k N v d W 5 0 J n F 1 b 3 Q 7 O j E 2 L C Z x d W 9 0 O 0 t l e U N v b H V t b k 5 h b W V z J n F 1 b 3 Q 7 O l t d L C Z x d W 9 0 O 0 N v b H V t b k l k Z W 5 0 a X R p Z X M m c X V v d D s 6 W y Z x d W 9 0 O 1 N l Y 3 R p b 2 4 x L 0 V t c G x v e W V l X 0 R l d G F p b H M r U 0 h J U E 1 F T l Q v Q 2 h h b m d l Z C B U e X B l L n t F X 0 l E L D B 9 J n F 1 b 3 Q 7 L C Z x d W 9 0 O 1 N l Y 3 R p b 2 4 x L 0 V t c G x v e W V l X 0 R l d G F p b H M r U 0 h J U E 1 F T l Q v Q 2 h h b m d l Z C B U e X B l L n t F X 0 5 B T U U s M X 0 m c X V v d D s s J n F 1 b 3 Q 7 U 2 V j d G l v b j E v R W 1 w b G 9 5 Z W V f R G V 0 Y W l s c y t T S E l Q T U V O V C 9 D a G F u Z 2 V k I F R 5 c G U u e 0 V f R E V T S U d O Q V R J T 0 4 s M n 0 m c X V v d D s s J n F 1 b 3 Q 7 U 2 V j d G l v b j E v R W 1 w b G 9 5 Z W V f R G V 0 Y W l s c y t T S E l Q T U V O V C 9 D a G F u Z 2 V k I F R 5 c G U u e 0 V f Q U R E U i w z f S Z x d W 9 0 O y w m c X V v d D t T Z W N 0 a W 9 u M S 9 F b X B s b 3 l l Z V 9 E Z X R h a W x z K 1 N I S V B N R U 5 U L 0 N o Y W 5 n Z W Q g V H l w Z S 5 7 R V 9 C U k F O Q 0 g s N H 0 m c X V v d D s s J n F 1 b 3 Q 7 U 2 V j d G l v b j E v R W 1 w b G 9 5 Z W V f R G V 0 Y W l s c y t T S E l Q T U V O V C 9 D a G F u Z 2 V k I F R 5 c G U u e 0 V f Q 0 9 O V F 9 O T y w 1 f S Z x d W 9 0 O y w m c X V v d D t T Z W N 0 a W 9 u M S 9 l b X B s b 3 l l Z V 9 t Y W 5 h Z 2 V z X 3 N o a X B t Z W 5 0 L 0 N o Y W 5 n Z W Q g V H l w Z S 5 7 U 2 h p c G 1 l b n R f U 2 h f S U Q s M X 0 m c X V v d D s s J n F 1 b 3 Q 7 U 2 V j d G l v b j E v Z W 1 w b G 9 5 Z W V f b W F u Y W d l c 1 9 z a G l w b W V u d C 9 D a G F u Z 2 V k I F R 5 c G U u e 1 N 0 Y X R 1 c 1 9 T a F 9 J R C w y f S Z x d W 9 0 O y w m c X V v d D t T Z W N 0 a W 9 u M S 9 T a G l w b W V u d F 9 E Z X R h a W x z L 0 N o Y W 5 n Z W Q g V H l w Z S 5 7 Q 1 9 J R C w x f S Z x d W 9 0 O y w m c X V v d D t T Z W N 0 a W 9 u M S 9 T a G l w b W V u d F 9 E Z X R h a W x z L 0 N o Y W 5 n Z W Q g V H l w Z S 5 7 U 0 h f Q 0 9 O V E V O V C w y f S Z x d W 9 0 O y w m c X V v d D t T Z W N 0 a W 9 u M S 9 T a G l w b W V u d F 9 E Z X R h a W x z L 0 N o Y W 5 n Z W Q g V H l w Z S 5 7 U 0 h f R E 9 N Q U l O L D N 9 J n F 1 b 3 Q 7 L C Z x d W 9 0 O 1 N l Y 3 R p b 2 4 x L 1 N o a X B t Z W 5 0 X 0 R l d G F p b H M v Q 2 h h b m d l Z C B U e X B l L n t T R V J f V F l Q R S w 0 f S Z x d W 9 0 O y w m c X V v d D t T Z W N 0 a W 9 u M S 9 T a G l w b W V u d F 9 E Z X R h a W x z L 0 N o Y W 5 n Z W Q g V H l w Z S 5 7 U 0 h f V 0 V J R 0 h U L D V 9 J n F 1 b 3 Q 7 L C Z x d W 9 0 O 1 N l Y 3 R p b 2 4 x L 1 N o a X B t Z W 5 0 X 0 R l d G F p b H M v Q 2 h h b m d l Z C B U e X B l L n t T S F 9 D S E F S R 0 V T L D Z 9 J n F 1 b 3 Q 7 L C Z x d W 9 0 O 1 N l Y 3 R p b 2 4 x L 1 N o a X B t Z W 5 0 X 0 R l d G F p b H M v Q 2 h h b m d l Z C B U e X B l L n t T U l 9 B R E R S L D d 9 J n F 1 b 3 Q 7 L C Z x d W 9 0 O 1 N l Y 3 R p b 2 4 x L 1 N o a X B t Z W 5 0 X 0 R l d G F p b H M v Q 2 h h b m d l Z C B U e X B l L n t E U 1 9 B R E R S L D h 9 J n F 1 b 3 Q 7 X S w m c X V v d D t S Z W x h d G l v b n N o a X B J b m Z v J n F 1 b 3 Q 7 O l t 7 J n F 1 b 3 Q 7 a 2 V 5 Q 2 9 s d W 1 u Q 2 9 1 b n Q m c X V v d D s 6 M S w m c X V v d D t r Z X l D b 2 x 1 b W 4 m c X V v d D s 6 M C w m c X V v d D t v d G h l c k t l e U N v b H V t b k l k Z W 5 0 a X R 5 J n F 1 b 3 Q 7 O i Z x d W 9 0 O 1 N l Y 3 R p b 2 4 x L 2 V t c G x v e W V l X 2 1 h b m F n Z X N f c 2 h p c G 1 l b n Q v Q 2 h h b m d l Z C B U e X B l L n t F b X B s b 3 l l Z V 9 F X 0 l E L D B 9 J n F 1 b 3 Q 7 L C Z x d W 9 0 O 0 t l e U N v b H V t b k N v d W 5 0 J n F 1 b 3 Q 7 O j F 9 L H s m c X V v d D t r Z X l D b 2 x 1 b W 5 D b 3 V u d C Z x d W 9 0 O z o x L C Z x d W 9 0 O 2 t l e U N v b H V t b i Z x d W 9 0 O z o 2 L C Z x d W 9 0 O 2 9 0 a G V y S 2 V 5 Q 2 9 s d W 1 u S W R l b n R p d H k m c X V v d D s 6 J n F 1 b 3 Q 7 U 2 V j d G l v b j E v U 2 h p c G 1 l b n R f R G V 0 Y W l s c y 9 D a G F u Z 2 V k I F R 5 c G U u e 1 N I X 0 l E L D B 9 J n F 1 b 3 Q 7 L C Z x d W 9 0 O 0 t l e U N v b H V t b k N v d W 5 0 J n F 1 b 3 Q 7 O j F 9 X X 0 i I C 8 + P E V u d H J 5 I F R 5 c G U 9 I k Z p b G x U Y X J n Z X Q i I F Z h b H V l P S J z R W 1 w b G 9 5 Z W V f R G V 0 Y W l s c 1 9 T S E l Q T U V O V C I g L z 4 8 R W 5 0 c n k g V H l w Z T 0 i R m l s b F N 0 Y X R 1 c y I g V m F s d W U 9 I n N D b 2 1 w b G V 0 Z S I g L z 4 8 R W 5 0 c n k g V H l w Z T 0 i R m l s b E V y c m 9 y Q 2 9 1 b n Q i I F Z h b H V l P S J s M C I g L z 4 8 R W 5 0 c n k g V H l w Z T 0 i R m l s b G V k Q 2 9 t c G x l d G V S Z X N 1 b H R U b 1 d v c m t z a G V l d C I g V m F s d W U 9 I m w x I i A v P j x F b n R y e S B U e X B l P S J B Z G R l Z F R v R G F 0 Y U 1 v Z G V s I i B W Y W x 1 Z T 0 i b D A i I C 8 + P E V u d H J 5 I F R 5 c G U 9 I l J l Y 2 9 2 Z X J 5 V G F y Z 2 V 0 U m 9 3 I i B W Y W x 1 Z T 0 i b D E i I C 8 + P E V u d H J 5 I F R 5 c G U 9 I l J l Y 2 9 2 Z X J 5 V G F y Z 2 V 0 Q 2 9 s d W 1 u I i B W Y W x 1 Z T 0 i b D E i I C 8 + P E V u d H J 5 I F R 5 c G U 9 I l J l Y 2 9 2 Z X J 5 V G F y Z 2 V 0 U 2 h l Z X Q i I F Z h b H V l P S J z U 2 h l Z X Q x I i A v P j x F b n R y e S B U e X B l P S J O Y W 1 l V X B k Y X R l Z E F m d G V y R m l s b C I g V m F s d W U 9 I m w w I i A v P j x F b n R y e S B U e X B l P S J C d W Z m Z X J O Z X h 0 U m V m c m V z a C I g V m F s d W U 9 I m w x I i A v P j x F b n R y e S B U e X B l P S J G a W x s Q 2 9 s d W 1 u T m F t Z X M i I F Z h b H V l P S J z W y Z x d W 9 0 O 0 V f S U Q m c X V v d D s s J n F 1 b 3 Q 7 R V 9 O Q U 1 F J n F 1 b 3 Q 7 L C Z x d W 9 0 O 0 V f R E V T S U d O Q V R J T 0 4 m c X V v d D s s J n F 1 b 3 Q 7 R V 9 B R E R S J n F 1 b 3 Q 7 L C Z x d W 9 0 O 0 V f Q l J B T k N I J n F 1 b 3 Q 7 L C Z x d W 9 0 O 0 V f Q 0 9 O V F 9 O T y Z x d W 9 0 O y w m c X V v d D t T a G l w b W V u d F 9 T a F 9 J R C Z x d W 9 0 O y w m c X V v d D t T d G F 0 d X N f U 2 h f S U Q m c X V v d D s s J n F 1 b 3 Q 7 Q 1 9 J R C Z x d W 9 0 O y w m c X V v d D t T S F 9 D T 0 5 U R U 5 U J n F 1 b 3 Q 7 L C Z x d W 9 0 O 1 N I X 0 R P T U F J T i Z x d W 9 0 O y w m c X V v d D t T R V J f V F l Q R S Z x d W 9 0 O y w m c X V v d D t T S F 9 X R U l H S F Q m c X V v d D s s J n F 1 b 3 Q 7 U 0 h f Q 0 h B U k d F U y Z x d W 9 0 O y w m c X V v d D t T U l 9 B R E R S J n F 1 b 3 Q 7 L C Z x d W 9 0 O 0 R T X 0 F E R F I m c X V v d D t d I i A v P j x F b n R y e S B U e X B l P S J G a W x s R X J y b 3 J D b 2 R l I i B W Y W x 1 Z T 0 i c 1 V u a 2 5 v d 2 4 i I C 8 + P E V u d H J 5 I F R 5 c G U 9 I l F 1 Z X J 5 S U Q i I F Z h b H V l P S J z Z D Q z M j V l N T g t M G V m Y S 0 0 M z U 1 L T l j O T g t Y j Q 4 Z W J k Z T B i N z Y 1 I i A v P j x F b n R y e S B U e X B l P S J G a W x s Q 2 9 s d W 1 u V H l w Z X M i I F Z h b H V l P S J z Q X d Z R 0 J n W U R B d 0 1 E Q m d Z R 0 F 3 T U d C Z z 0 9 I i A v P j x F b n R y e S B U e X B l P S J G a W x s Q 2 9 1 b n Q i I F Z h b H V l P S J s M j A w I i A v P j x F b n R y e S B U e X B l P S J M b 2 F k Z W R U b 0 F u Y W x 5 c 2 l z U 2 V y d m l j Z X M i I F Z h b H V l P S J s M C I g L z 4 8 L 1 N 0 Y W J s Z U V u d H J p Z X M + P C 9 J d G V t P j x J d G V t P j x J d G V t T G 9 j Y X R p b 2 4 + P E l 0 Z W 1 U e X B l P k Z v c m 1 1 b G E 8 L 0 l 0 Z W 1 U e X B l P j x J d G V t U G F 0 a D 5 T Z W N 0 a W 9 u M S 9 F b X B s b 3 l l Z V 9 E Z X R h a W x z J T J C U 0 h J U E 1 F T l Q v U 2 9 1 c m N l P C 9 J d G V t U G F 0 a D 4 8 L 0 l 0 Z W 1 M b 2 N h d G l v b j 4 8 U 3 R h Y m x l R W 5 0 c m l l c y A v P j w v S X R l b T 4 8 S X R l b T 4 8 S X R l b U x v Y 2 F 0 a W 9 u P j x J d G V t V H l w Z T 5 G b 3 J t d W x h P C 9 J d G V t V H l w Z T 4 8 S X R l b V B h d G g + U 2 V j d G l v b j E v R W 1 w b G 9 5 Z W V f R G V 0 Y W l s c y U y Q l N I S V B N R U 5 U L 1 B y b 2 1 v d G V k J T I w S G V h Z G V y c z w v S X R l b V B h d G g + P C 9 J d G V t T G 9 j Y X R p b 2 4 + P F N 0 Y W J s Z U V u d H J p Z X M g L z 4 8 L 0 l 0 Z W 0 + P E l 0 Z W 0 + P E l 0 Z W 1 M b 2 N h d G l v b j 4 8 S X R l b V R 5 c G U + R m 9 y b X V s Y T w v S X R l b V R 5 c G U + P E l 0 Z W 1 Q Y X R o P l N l Y 3 R p b 2 4 x L 0 V t c G x v e W V l X 0 R l d G F p b H M l M k J T S E l Q T U V O V C 9 D a G F u Z 2 V k J T I w V H l w Z T w v S X R l b V B h d G g + P C 9 J d G V t T G 9 j Y X R p b 2 4 + P F N 0 Y W J s Z U V u d H J p Z X M g L z 4 8 L 0 l 0 Z W 0 + P E l 0 Z W 0 + P E l 0 Z W 1 M b 2 N h d G l v b j 4 8 S X R l b V R 5 c G U + R m 9 y b X V s Y T w v S X R l b V R 5 c G U + P E l 0 Z W 1 Q Y X R o P l N l Y 3 R p b 2 4 x L 0 V t c G x v e W V l X 0 R l d G F p b H M l M k J T S E l Q T U V O V C 9 N Z X J n Z W Q l M j B R d W V y a W V z P C 9 J d G V t U G F 0 a D 4 8 L 0 l 0 Z W 1 M b 2 N h d G l v b j 4 8 U 3 R h Y m x l R W 5 0 c m l l c y A v P j w v S X R l b T 4 8 S X R l b T 4 8 S X R l b U x v Y 2 F 0 a W 9 u P j x J d G V t V H l w Z T 5 G b 3 J t d W x h P C 9 J d G V t V H l w Z T 4 8 S X R l b V B h d G g + U 2 V j d G l v b j E v R W 1 w b G 9 5 Z W V f R G V 0 Y W l s c y U y Q l N I S V B N R U 5 U L 0 V 4 c G F u Z G V k J T I w T m V 3 Q 2 9 s d W 1 u P C 9 J d G V t U G F 0 a D 4 8 L 0 l 0 Z W 1 M b 2 N h d G l v b j 4 8 U 3 R h Y m x l R W 5 0 c m l l c y A v P j w v S X R l b T 4 8 S X R l b T 4 8 S X R l b U x v Y 2 F 0 a W 9 u P j x J d G V t V H l w Z T 5 G b 3 J t d W x h P C 9 J d G V t V H l w Z T 4 8 S X R l b V B h d G g + U 2 V j d G l v b j E v R W 1 w b G 9 5 Z W V f R G V 0 Y W l s c y U y Q l N I S V B N R U 5 U L 0 1 l c m d l Z C U y M F F 1 Z X J p Z X M x P C 9 J d G V t U G F 0 a D 4 8 L 0 l 0 Z W 1 M b 2 N h d G l v b j 4 8 U 3 R h Y m x l R W 5 0 c m l l c y A v P j w v S X R l b T 4 8 S X R l b T 4 8 S X R l b U x v Y 2 F 0 a W 9 u P j x J d G V t V H l w Z T 5 G b 3 J t d W x h P C 9 J d G V t V H l w Z T 4 8 S X R l b V B h d G g + U 2 V j d G l v b j E v R W 1 w b G 9 5 Z W V f R G V 0 Y W l s c y U y Q l N I S V B N R U 5 U L 0 V 4 c G F u Z G V k J T I w T m V 3 Q 2 9 s d W 1 u M T w v S X R l b V B h d G g + P C 9 J d G V t T G 9 j Y X R p b 2 4 + P F N 0 Y W J s Z U V u d H J p Z X M g L z 4 8 L 0 l 0 Z W 0 + P C 9 J d G V t c z 4 8 L 0 x v Y 2 F s U G F j a 2 F n Z U 1 l d G F k Y X R h R m l s Z T 4 W A A A A U E s F B g A A A A A A A A A A A A A A A A A A A A A A A C Y B A A A B A A A A 0 I y d 3 w E V 0 R G M e g D A T 8 K X 6 w E A A A A G Q S W m o w Y h S p p z k r 9 h 4 e q g A A A A A A I A A A A A A B B m A A A A A Q A A I A A A A H T O x 2 B C 4 R T h H S U 8 S X 3 F n w c z E 3 H m N E / + F S c S C 3 h R T y B v A A A A A A 6 A A A A A A g A A I A A A A P I N k s J 2 / X B x N n M a s U i l 3 H i k y E a L 5 K 7 k 2 2 6 J u f R Y 2 4 O + U A A A A K X O I J 5 L G 1 u q 3 7 c V W 6 E c K 2 t w r u B D T o q 4 l F z y T v T S C N k C 9 X P R A U A p Y H 4 + L H t F 2 z u b C X A m I 0 6 7 C q p 0 e Z h h M + G 4 g q A 4 a W d q d I Z 9 3 3 M 1 S A i 6 q l O l Q A A A A B 2 Y D y M B U 0 C Y a T G n u t b l o Q g m d A i K W m U d R u d 4 i g p K t e 1 + 1 p b q B Y V s F 9 A Z F q + w h z o Y W l 4 D X v H Y o v s h i 2 n M k + Z O c k M = < / D a t a M a s h u p > 
</file>

<file path=customXml/itemProps1.xml><?xml version="1.0" encoding="utf-8"?>
<ds:datastoreItem xmlns:ds="http://schemas.openxmlformats.org/officeDocument/2006/customXml" ds:itemID="{F293C541-F1C7-487F-AE9A-8B92F18534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Customer</vt:lpstr>
      <vt:lpstr>employee</vt:lpstr>
      <vt:lpstr>find_employee</vt:lpstr>
      <vt:lpstr>Employee_manages_shipment</vt:lpstr>
      <vt:lpstr>Membership</vt:lpstr>
      <vt:lpstr>Forecast</vt:lpstr>
      <vt:lpstr>Payment_details</vt:lpstr>
      <vt:lpstr>Sheet4</vt:lpstr>
      <vt:lpstr>Shipment_details</vt:lpstr>
      <vt:lpstr>Status</vt:lpstr>
      <vt:lpstr>Customer-membership</vt:lpstr>
      <vt:lpstr>SHIPMENT+STATUS</vt:lpstr>
      <vt:lpstr>Q18-Average_delievey_time</vt:lpstr>
      <vt:lpstr>Question 19 merge 3 tables</vt:lpstr>
      <vt:lpstr>Question 19 analysis</vt:lpstr>
      <vt:lpstr>Sheet7</vt:lpstr>
      <vt:lpstr>Dashboard</vt:lpstr>
      <vt:lpstr>'Question 19 merge 3 tables'!Criteria</vt:lpstr>
      <vt:lpstr>'Question 19 merge 3 tables'!Extract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2024-07-10T10:33:38Z</dcterms:created>
  <dcterms:modified xsi:type="dcterms:W3CDTF">2024-07-16T08:31:10Z</dcterms:modified>
</cp:coreProperties>
</file>