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 Kevadia\Google Drive\Document\MS in CS\Semester 2\CS 513 - Knowledge Discovery and Data Mining\Midterm\"/>
    </mc:Choice>
  </mc:AlternateContent>
  <bookViews>
    <workbookView xWindow="0" yWindow="0" windowWidth="20490" windowHeight="7530" activeTab="2"/>
  </bookViews>
  <sheets>
    <sheet name="Question - 2" sheetId="3" r:id="rId1"/>
    <sheet name="Question - 3" sheetId="1" r:id="rId2"/>
    <sheet name="Question - 4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1" i="2"/>
  <c r="H10" i="2"/>
  <c r="H9" i="2"/>
  <c r="J22" i="3" l="1"/>
  <c r="I22" i="3"/>
  <c r="I21" i="3"/>
  <c r="I8" i="3"/>
  <c r="I7" i="3"/>
  <c r="J7" i="3" s="1"/>
  <c r="J8" i="3"/>
  <c r="H12" i="2" l="1"/>
  <c r="I18" i="3" l="1"/>
  <c r="I15" i="3"/>
  <c r="J27" i="3" l="1"/>
  <c r="I27" i="3"/>
  <c r="J21" i="3"/>
  <c r="J18" i="3"/>
  <c r="J15" i="3"/>
  <c r="B22" i="3"/>
  <c r="B21" i="3"/>
  <c r="I12" i="3" s="1"/>
  <c r="J12" i="3" s="1"/>
  <c r="D19" i="3"/>
  <c r="C19" i="3"/>
  <c r="D18" i="3"/>
  <c r="C18" i="3"/>
  <c r="D10" i="3"/>
  <c r="C10" i="3"/>
  <c r="J3" i="3"/>
  <c r="I3" i="3"/>
  <c r="B20" i="3"/>
  <c r="E18" i="3"/>
  <c r="E14" i="3"/>
  <c r="E15" i="3"/>
  <c r="E16" i="3"/>
  <c r="E17" i="3"/>
  <c r="E13" i="3"/>
  <c r="E10" i="3"/>
  <c r="E4" i="3"/>
  <c r="E5" i="3"/>
  <c r="E6" i="3"/>
  <c r="E7" i="3"/>
  <c r="E8" i="3"/>
  <c r="E9" i="3"/>
  <c r="E3" i="3"/>
  <c r="H15" i="1" l="1"/>
  <c r="G8" i="1"/>
  <c r="F18" i="1"/>
  <c r="F4" i="1"/>
  <c r="F3" i="1"/>
  <c r="B86" i="1" l="1"/>
  <c r="H5" i="1"/>
  <c r="K5" i="1" s="1"/>
  <c r="H4" i="1"/>
  <c r="K4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K15" i="1"/>
  <c r="H16" i="1"/>
  <c r="K16" i="1" s="1"/>
  <c r="H17" i="1"/>
  <c r="K17" i="1" s="1"/>
  <c r="H18" i="1"/>
  <c r="K18" i="1" s="1"/>
  <c r="H19" i="1"/>
  <c r="K19" i="1" s="1"/>
  <c r="H3" i="1"/>
  <c r="K3" i="1" s="1"/>
  <c r="G6" i="1"/>
  <c r="J6" i="1" s="1"/>
  <c r="G4" i="1"/>
  <c r="J4" i="1" s="1"/>
  <c r="G5" i="1"/>
  <c r="J5" i="1" s="1"/>
  <c r="G7" i="1"/>
  <c r="J7" i="1" s="1"/>
  <c r="J8" i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3" i="1"/>
  <c r="J3" i="1" s="1"/>
  <c r="I3" i="1"/>
  <c r="F5" i="1"/>
  <c r="I5" i="1" s="1"/>
  <c r="I4" i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I18" i="1"/>
  <c r="F19" i="1"/>
  <c r="I19" i="1" s="1"/>
</calcChain>
</file>

<file path=xl/sharedStrings.xml><?xml version="1.0" encoding="utf-8"?>
<sst xmlns="http://schemas.openxmlformats.org/spreadsheetml/2006/main" count="216" uniqueCount="61">
  <si>
    <t>Sepal.Length</t>
  </si>
  <si>
    <t>Sepal.Width</t>
  </si>
  <si>
    <t>Petal.Length</t>
  </si>
  <si>
    <t>Petal.Width</t>
  </si>
  <si>
    <t>Species</t>
  </si>
  <si>
    <t>setosa</t>
  </si>
  <si>
    <t>virginica</t>
  </si>
  <si>
    <t>versicolor</t>
  </si>
  <si>
    <t>Distance - Test 1</t>
  </si>
  <si>
    <t>Distance - Test 2</t>
  </si>
  <si>
    <t>Distance - Test 3</t>
  </si>
  <si>
    <t>Inverse - Test 1</t>
  </si>
  <si>
    <t>Inverse - Test 2</t>
  </si>
  <si>
    <t>Inverse - Test 3</t>
  </si>
  <si>
    <t>Test Case - 1</t>
  </si>
  <si>
    <t>Test Case - 3</t>
  </si>
  <si>
    <t>Test Case - 2</t>
  </si>
  <si>
    <t>K = 2</t>
  </si>
  <si>
    <t>Setosa</t>
  </si>
  <si>
    <t>Prediction</t>
  </si>
  <si>
    <t>Method: We find square distance between test and training dataset and inverse it</t>
  </si>
  <si>
    <t xml:space="preserve">We sort the data by Inverse distance square between training dataset and test 1 and take 2 maximum inverse species values and predict the species based on voting  </t>
  </si>
  <si>
    <t xml:space="preserve">We sort the data by Inverse distance square between training dataset and test 2 and take 2 maximum inverse species values and predict the species based on voting  </t>
  </si>
  <si>
    <t xml:space="preserve">We sort the data by Inverse distance square between training dataset and test 3 and take 2 maximum inverse species values and predict the species based on voting  </t>
  </si>
  <si>
    <t>Error Rate</t>
  </si>
  <si>
    <t xml:space="preserve">We sort the data by Inverse distance square between training dataset and test 1 and take 3 maximum inverse species values and predict the species based on voting  </t>
  </si>
  <si>
    <t>Test Dataset</t>
  </si>
  <si>
    <t>?</t>
  </si>
  <si>
    <t>Weight</t>
  </si>
  <si>
    <t>Survived</t>
  </si>
  <si>
    <t>Cabin</t>
  </si>
  <si>
    <t>Female</t>
  </si>
  <si>
    <t>Male</t>
  </si>
  <si>
    <t>Adult</t>
  </si>
  <si>
    <t>1st</t>
  </si>
  <si>
    <t>2nd</t>
  </si>
  <si>
    <t>3rd</t>
  </si>
  <si>
    <t>Crew</t>
  </si>
  <si>
    <t>Child</t>
  </si>
  <si>
    <t>Did not Survive</t>
  </si>
  <si>
    <t>What is the probability that a passenger survived?</t>
  </si>
  <si>
    <t>Total</t>
  </si>
  <si>
    <t>Total Members:</t>
  </si>
  <si>
    <t>Probability</t>
  </si>
  <si>
    <t xml:space="preserve">What is the probability that a female passenger survived? What is the probability that a male passenger survived? </t>
  </si>
  <si>
    <t>Male Probability</t>
  </si>
  <si>
    <t>Female Probability</t>
  </si>
  <si>
    <t>Total By Gender</t>
  </si>
  <si>
    <t>What is the probability that a passenger survived given that the passenger was staying in a first class cabin?</t>
  </si>
  <si>
    <t>Total 1st Members:</t>
  </si>
  <si>
    <r>
      <rPr>
        <b/>
        <sz val="14"/>
        <color theme="1"/>
        <rFont val="Calibri"/>
        <family val="2"/>
        <scheme val="minor"/>
      </rPr>
      <t>What is the probability that a passenger survived given that she was staying in a second (2</t>
    </r>
    <r>
      <rPr>
        <b/>
        <vertAlign val="superscript"/>
        <sz val="14"/>
        <color theme="1"/>
        <rFont val="Calibri"/>
        <family val="2"/>
        <scheme val="minor"/>
      </rPr>
      <t>nd</t>
    </r>
    <r>
      <rPr>
        <b/>
        <sz val="14"/>
        <color theme="1"/>
        <rFont val="Calibri"/>
        <family val="2"/>
        <scheme val="minor"/>
      </rPr>
      <t>) class cabin?</t>
    </r>
  </si>
  <si>
    <t>Total 2nd Member</t>
  </si>
  <si>
    <r>
      <rPr>
        <b/>
        <sz val="14"/>
        <color theme="1"/>
        <rFont val="Calibri"/>
        <family val="2"/>
        <scheme val="minor"/>
      </rPr>
      <t>What is the probability that a child passenger survived given that she was staying in a second (2</t>
    </r>
    <r>
      <rPr>
        <b/>
        <vertAlign val="superscript"/>
        <sz val="14"/>
        <color theme="1"/>
        <rFont val="Calibri"/>
        <family val="2"/>
        <scheme val="minor"/>
      </rPr>
      <t>nd</t>
    </r>
    <r>
      <rPr>
        <b/>
        <sz val="14"/>
        <color theme="1"/>
        <rFont val="Calibri"/>
        <family val="2"/>
        <scheme val="minor"/>
      </rPr>
      <t>) class cabin?</t>
    </r>
  </si>
  <si>
    <r>
      <rPr>
        <b/>
        <sz val="14"/>
        <color theme="1"/>
        <rFont val="Calibri"/>
        <family val="2"/>
        <scheme val="minor"/>
      </rPr>
      <t>Was an adult male passenger  staying in a first (1</t>
    </r>
    <r>
      <rPr>
        <b/>
        <vertAlign val="superscript"/>
        <sz val="14"/>
        <color theme="1"/>
        <rFont val="Calibri"/>
        <family val="2"/>
        <scheme val="minor"/>
      </rPr>
      <t>st</t>
    </r>
    <r>
      <rPr>
        <b/>
        <sz val="14"/>
        <color theme="1"/>
        <rFont val="Calibri"/>
        <family val="2"/>
        <scheme val="minor"/>
      </rPr>
      <t>) class cabin more likely to survive or not to survive?</t>
    </r>
  </si>
  <si>
    <t xml:space="preserve">Were gender and survival independent? </t>
  </si>
  <si>
    <t>Given that a passenger survived, what is the probability of him being a crew member?</t>
  </si>
  <si>
    <t>The probability that male survied is 21% and the probability that female survied is 73% (From Answer 2). Although, Total survied probability is 32%. It clearly shows that both are not independent.</t>
  </si>
  <si>
    <t>First classs Survive Probability</t>
  </si>
  <si>
    <t>First classs Not Survive Probability</t>
  </si>
  <si>
    <t>YES</t>
  </si>
  <si>
    <t>Prediction (K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</si>
</sst>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rocodoc-ozd11A-inv-f684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/>
    <xf numFmtId="0" fontId="7" fillId="0" borderId="0" xfId="0" applyNumberFormat="1" applyFont="1"/>
    <xf numFmtId="0" fontId="0" fillId="0" borderId="0" xfId="0" applyFont="1"/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9" workbookViewId="0">
      <selection activeCell="K21" sqref="K21"/>
    </sheetView>
  </sheetViews>
  <sheetFormatPr defaultRowHeight="15"/>
  <cols>
    <col min="1" max="1" width="15.7109375" customWidth="1"/>
    <col min="8" max="8" width="31.140625" customWidth="1"/>
    <col min="9" max="9" width="16" customWidth="1"/>
    <col min="10" max="10" width="13.42578125" customWidth="1"/>
  </cols>
  <sheetData>
    <row r="1" spans="1:19" ht="19.5" thickBot="1">
      <c r="A1" s="12" t="s">
        <v>29</v>
      </c>
    </row>
    <row r="2" spans="1:19" ht="18">
      <c r="A2" s="13"/>
      <c r="B2" s="14" t="s">
        <v>30</v>
      </c>
      <c r="C2" s="15" t="s">
        <v>31</v>
      </c>
      <c r="D2" s="16" t="s">
        <v>32</v>
      </c>
      <c r="E2" s="5" t="s">
        <v>41</v>
      </c>
      <c r="F2" s="33"/>
      <c r="G2" s="35" t="s">
        <v>40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>
      <c r="A3" s="17" t="s">
        <v>33</v>
      </c>
      <c r="B3" s="18" t="s">
        <v>34</v>
      </c>
      <c r="C3" s="19">
        <v>140</v>
      </c>
      <c r="D3" s="20">
        <v>57</v>
      </c>
      <c r="E3">
        <f>SUM(C3:D3)</f>
        <v>197</v>
      </c>
      <c r="H3" s="5" t="s">
        <v>43</v>
      </c>
      <c r="I3">
        <f>E10/B20</f>
        <v>0.32303498409813719</v>
      </c>
      <c r="J3">
        <f xml:space="preserve"> I3 * 100</f>
        <v>32.30349840981372</v>
      </c>
    </row>
    <row r="4" spans="1:19">
      <c r="A4" s="18"/>
      <c r="B4" s="18" t="s">
        <v>35</v>
      </c>
      <c r="C4" s="19">
        <v>80</v>
      </c>
      <c r="D4" s="20">
        <v>14</v>
      </c>
      <c r="E4">
        <f t="shared" ref="E4:E9" si="0">SUM(C4:D4)</f>
        <v>94</v>
      </c>
    </row>
    <row r="5" spans="1:19">
      <c r="A5" s="18"/>
      <c r="B5" s="18" t="s">
        <v>36</v>
      </c>
      <c r="C5" s="19">
        <v>76</v>
      </c>
      <c r="D5" s="20">
        <v>75</v>
      </c>
      <c r="E5">
        <f t="shared" si="0"/>
        <v>151</v>
      </c>
    </row>
    <row r="6" spans="1:19" ht="19.5" thickBot="1">
      <c r="A6" s="18"/>
      <c r="B6" s="21" t="s">
        <v>37</v>
      </c>
      <c r="C6" s="22">
        <v>20</v>
      </c>
      <c r="D6" s="23">
        <v>192</v>
      </c>
      <c r="E6">
        <f t="shared" si="0"/>
        <v>212</v>
      </c>
      <c r="G6" s="36" t="s">
        <v>44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19">
      <c r="A7" s="17" t="s">
        <v>38</v>
      </c>
      <c r="B7" s="18" t="s">
        <v>34</v>
      </c>
      <c r="C7" s="19">
        <v>1</v>
      </c>
      <c r="D7" s="20">
        <v>5</v>
      </c>
      <c r="E7">
        <f t="shared" si="0"/>
        <v>6</v>
      </c>
      <c r="H7" s="5" t="s">
        <v>45</v>
      </c>
      <c r="I7">
        <f>D10/B20</f>
        <v>0.16674238982280781</v>
      </c>
      <c r="J7">
        <f>I7*100</f>
        <v>16.67423898228078</v>
      </c>
    </row>
    <row r="8" spans="1:19">
      <c r="A8" s="18"/>
      <c r="B8" s="18" t="s">
        <v>35</v>
      </c>
      <c r="C8" s="19">
        <v>13</v>
      </c>
      <c r="D8" s="20">
        <v>11</v>
      </c>
      <c r="E8">
        <f t="shared" si="0"/>
        <v>24</v>
      </c>
      <c r="H8" s="5" t="s">
        <v>46</v>
      </c>
      <c r="I8">
        <f>C10/B20</f>
        <v>0.15629259427532941</v>
      </c>
      <c r="J8">
        <f>I8*100</f>
        <v>15.62925942753294</v>
      </c>
    </row>
    <row r="9" spans="1:19" ht="15.75" thickBot="1">
      <c r="A9" s="21"/>
      <c r="B9" s="21" t="s">
        <v>36</v>
      </c>
      <c r="C9" s="22">
        <v>14</v>
      </c>
      <c r="D9" s="23">
        <v>13</v>
      </c>
      <c r="E9">
        <f t="shared" si="0"/>
        <v>27</v>
      </c>
    </row>
    <row r="10" spans="1:19">
      <c r="A10" s="5" t="s">
        <v>41</v>
      </c>
      <c r="C10">
        <f>SUM(C3:C9)</f>
        <v>344</v>
      </c>
      <c r="D10">
        <f>SUM(D3:D9)</f>
        <v>367</v>
      </c>
      <c r="E10">
        <f>SUM(E3:E9)</f>
        <v>711</v>
      </c>
    </row>
    <row r="11" spans="1:19" ht="18.75">
      <c r="G11" s="36" t="s">
        <v>48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19" ht="19.5" thickBot="1">
      <c r="A12" s="38" t="s">
        <v>39</v>
      </c>
      <c r="B12" s="38"/>
      <c r="E12" s="5" t="s">
        <v>41</v>
      </c>
      <c r="H12" s="5" t="s">
        <v>43</v>
      </c>
      <c r="I12">
        <f>(E3+E7)/B21</f>
        <v>0.62461538461538457</v>
      </c>
      <c r="J12">
        <f>I12*100</f>
        <v>62.46153846153846</v>
      </c>
    </row>
    <row r="13" spans="1:19">
      <c r="A13" s="13" t="s">
        <v>33</v>
      </c>
      <c r="B13" s="24" t="s">
        <v>34</v>
      </c>
      <c r="C13" s="25">
        <v>4</v>
      </c>
      <c r="D13" s="26">
        <v>118</v>
      </c>
      <c r="E13">
        <f>SUM(C13:D13)</f>
        <v>122</v>
      </c>
    </row>
    <row r="14" spans="1:19" ht="21">
      <c r="A14" s="18"/>
      <c r="B14" s="27" t="s">
        <v>35</v>
      </c>
      <c r="C14" s="28">
        <v>13</v>
      </c>
      <c r="D14" s="29">
        <v>154</v>
      </c>
      <c r="E14">
        <f t="shared" ref="E14:E17" si="1">SUM(C14:D14)</f>
        <v>167</v>
      </c>
      <c r="G14" s="37" t="s">
        <v>50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>
      <c r="A15" s="18"/>
      <c r="B15" s="27" t="s">
        <v>36</v>
      </c>
      <c r="C15" s="28">
        <v>89</v>
      </c>
      <c r="D15" s="29">
        <v>387</v>
      </c>
      <c r="E15">
        <f t="shared" si="1"/>
        <v>476</v>
      </c>
      <c r="H15" s="5" t="s">
        <v>43</v>
      </c>
      <c r="I15">
        <f>(C4+C8)/(C4+C8+C14)</f>
        <v>0.87735849056603776</v>
      </c>
      <c r="J15">
        <f>I15*100</f>
        <v>87.735849056603783</v>
      </c>
    </row>
    <row r="16" spans="1:19" ht="15.75" thickBot="1">
      <c r="A16" s="18"/>
      <c r="B16" s="27" t="s">
        <v>37</v>
      </c>
      <c r="C16" s="28">
        <v>3</v>
      </c>
      <c r="D16" s="29">
        <v>670</v>
      </c>
      <c r="E16">
        <f t="shared" si="1"/>
        <v>673</v>
      </c>
    </row>
    <row r="17" spans="1:19" ht="21.75" thickBot="1">
      <c r="A17" s="30" t="s">
        <v>38</v>
      </c>
      <c r="B17" s="31" t="s">
        <v>36</v>
      </c>
      <c r="C17" s="31">
        <v>17</v>
      </c>
      <c r="D17" s="32">
        <v>35</v>
      </c>
      <c r="E17">
        <f t="shared" si="1"/>
        <v>52</v>
      </c>
      <c r="G17" s="37" t="s">
        <v>52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>
      <c r="A18" s="5" t="s">
        <v>41</v>
      </c>
      <c r="C18">
        <f>SUM(C13:C17)</f>
        <v>126</v>
      </c>
      <c r="D18">
        <f>SUM(D13:D17)</f>
        <v>1364</v>
      </c>
      <c r="E18">
        <f>SUM(E13:E17)</f>
        <v>1490</v>
      </c>
      <c r="H18" s="5" t="s">
        <v>43</v>
      </c>
      <c r="I18">
        <f>C8/(C4+C8+C14)</f>
        <v>0.12264150943396226</v>
      </c>
      <c r="J18">
        <f>I18*100</f>
        <v>12.264150943396226</v>
      </c>
    </row>
    <row r="19" spans="1:19">
      <c r="A19" s="5" t="s">
        <v>47</v>
      </c>
      <c r="C19">
        <f>C10+C18</f>
        <v>470</v>
      </c>
      <c r="D19">
        <f>D10+D18</f>
        <v>1731</v>
      </c>
    </row>
    <row r="20" spans="1:19" ht="21">
      <c r="A20" s="5" t="s">
        <v>42</v>
      </c>
      <c r="B20" s="5">
        <f>SUM(E10,E18)</f>
        <v>2201</v>
      </c>
      <c r="G20" s="37" t="s">
        <v>53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19">
      <c r="A21" s="34" t="s">
        <v>49</v>
      </c>
      <c r="B21">
        <f>E3+E13+E7</f>
        <v>325</v>
      </c>
      <c r="H21" s="5" t="s">
        <v>57</v>
      </c>
      <c r="I21">
        <f>D3/D10</f>
        <v>0.15531335149863759</v>
      </c>
      <c r="J21">
        <f>I21*100</f>
        <v>15.531335149863759</v>
      </c>
      <c r="K21" t="s">
        <v>59</v>
      </c>
    </row>
    <row r="22" spans="1:19">
      <c r="A22" s="34" t="s">
        <v>51</v>
      </c>
      <c r="B22">
        <f>E4+E14</f>
        <v>261</v>
      </c>
      <c r="H22" s="5" t="s">
        <v>58</v>
      </c>
      <c r="I22">
        <f>D13/D18</f>
        <v>8.6510263929618775E-2</v>
      </c>
      <c r="J22">
        <f>I22*100</f>
        <v>8.651026392961878</v>
      </c>
    </row>
    <row r="23" spans="1:19" ht="18.75">
      <c r="G23" s="37" t="s">
        <v>54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>
      <c r="H24" t="s">
        <v>56</v>
      </c>
    </row>
    <row r="26" spans="1:19" ht="18.75">
      <c r="G26" s="36" t="s">
        <v>55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1:19">
      <c r="H27" s="5" t="s">
        <v>43</v>
      </c>
      <c r="I27">
        <f>D6/E10</f>
        <v>0.27004219409282698</v>
      </c>
      <c r="J27">
        <f>I27*100</f>
        <v>27.004219409282697</v>
      </c>
    </row>
  </sheetData>
  <mergeCells count="9">
    <mergeCell ref="G20:S20"/>
    <mergeCell ref="G23:S23"/>
    <mergeCell ref="G26:S26"/>
    <mergeCell ref="A12:B12"/>
    <mergeCell ref="G2:R2"/>
    <mergeCell ref="G6:S6"/>
    <mergeCell ref="G11:S11"/>
    <mergeCell ref="G14:S14"/>
    <mergeCell ref="G17:S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workbookViewId="0">
      <selection activeCell="A2" sqref="A2:I19"/>
    </sheetView>
  </sheetViews>
  <sheetFormatPr defaultRowHeight="15"/>
  <cols>
    <col min="1" max="1" width="16.140625" customWidth="1"/>
    <col min="2" max="2" width="14.7109375" customWidth="1"/>
    <col min="3" max="3" width="15.140625" customWidth="1"/>
    <col min="4" max="4" width="20.140625" customWidth="1"/>
    <col min="5" max="5" width="17.85546875" customWidth="1"/>
    <col min="6" max="6" width="17.42578125" customWidth="1"/>
    <col min="7" max="7" width="17.28515625" customWidth="1"/>
    <col min="8" max="8" width="15.42578125" customWidth="1"/>
    <col min="9" max="9" width="16" customWidth="1"/>
    <col min="10" max="10" width="14.42578125" customWidth="1"/>
    <col min="11" max="11" width="15.42578125" customWidth="1"/>
  </cols>
  <sheetData>
    <row r="1" spans="1:17" ht="31.5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7" s="5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8</v>
      </c>
      <c r="G2" s="6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Q2" s="4"/>
    </row>
    <row r="3" spans="1:17">
      <c r="A3" s="1">
        <v>5.0999999999999996</v>
      </c>
      <c r="B3" s="1">
        <v>3.5</v>
      </c>
      <c r="C3" s="1">
        <v>1.4</v>
      </c>
      <c r="D3" s="1">
        <v>0.2</v>
      </c>
      <c r="E3" s="1" t="s">
        <v>5</v>
      </c>
      <c r="F3" s="7">
        <f>($A$22-A3)^2+($B$22-B3)^2+($C$22-C3)^2+($D$22-D3)^2</f>
        <v>0.38000000000000034</v>
      </c>
      <c r="G3" s="7">
        <f t="shared" ref="G3:G19" si="0">($A$23-A3)^2+($B$23-B3)^2+($C$23-C3)^2+($D$23-D3)^2</f>
        <v>11.670000000000003</v>
      </c>
      <c r="H3">
        <f t="shared" ref="H3:H19" si="1">($A$24-A3)^2+($B$24-B3)^2+($C$24-C3)^2+($D$24-D3)^2</f>
        <v>37.149999999999991</v>
      </c>
      <c r="I3">
        <f>1/F3</f>
        <v>2.6315789473684186</v>
      </c>
      <c r="J3">
        <f>1/G3</f>
        <v>8.5689802913453267E-2</v>
      </c>
      <c r="K3">
        <f>1/H3</f>
        <v>2.6917900403768513E-2</v>
      </c>
      <c r="Q3" s="3"/>
    </row>
    <row r="4" spans="1:17">
      <c r="A4" s="1">
        <v>4.9000000000000004</v>
      </c>
      <c r="B4" s="1">
        <v>3</v>
      </c>
      <c r="C4" s="1">
        <v>1.4</v>
      </c>
      <c r="D4" s="1">
        <v>0.2</v>
      </c>
      <c r="E4" s="1" t="s">
        <v>5</v>
      </c>
      <c r="F4" s="7">
        <f>($A$22-A4)^2+($B$22-B4)^2+($C$22-C4)^2+($D$22-D4)^2</f>
        <v>1.19</v>
      </c>
      <c r="G4" s="7">
        <f t="shared" si="0"/>
        <v>11.500000000000002</v>
      </c>
      <c r="H4">
        <f t="shared" si="1"/>
        <v>37.939999999999991</v>
      </c>
      <c r="I4">
        <f>1/F4</f>
        <v>0.84033613445378152</v>
      </c>
      <c r="J4">
        <f t="shared" ref="J4:J19" si="2">1/G4</f>
        <v>8.6956521739130418E-2</v>
      </c>
      <c r="K4">
        <f t="shared" ref="K4:K18" si="3">1/H4</f>
        <v>2.6357406431207174E-2</v>
      </c>
      <c r="Q4" s="3"/>
    </row>
    <row r="5" spans="1:17">
      <c r="A5" s="1">
        <v>4.7</v>
      </c>
      <c r="B5" s="1">
        <v>3.2</v>
      </c>
      <c r="C5" s="1">
        <v>1.3</v>
      </c>
      <c r="D5" s="1">
        <v>0.2</v>
      </c>
      <c r="E5" s="1" t="s">
        <v>5</v>
      </c>
      <c r="F5" s="7">
        <f t="shared" ref="F5:F19" si="4">($A$22-A5)^2+($B$22-B5)^2+($C$22-C5)^2+($D$22-D5)^2</f>
        <v>1.1799999999999997</v>
      </c>
      <c r="G5" s="7">
        <f t="shared" si="0"/>
        <v>12.610000000000003</v>
      </c>
      <c r="H5">
        <f t="shared" si="1"/>
        <v>40.15</v>
      </c>
      <c r="I5">
        <f t="shared" ref="I5:I19" si="5">1/F5</f>
        <v>0.84745762711864425</v>
      </c>
      <c r="J5">
        <f t="shared" si="2"/>
        <v>7.9302141157811243E-2</v>
      </c>
      <c r="K5">
        <f t="shared" si="3"/>
        <v>2.4906600249066005E-2</v>
      </c>
      <c r="Q5" s="3"/>
    </row>
    <row r="6" spans="1:17">
      <c r="A6" s="1">
        <v>4.5999999999999996</v>
      </c>
      <c r="B6" s="1">
        <v>3.1</v>
      </c>
      <c r="C6" s="1">
        <v>1.5</v>
      </c>
      <c r="D6" s="1">
        <v>0.2</v>
      </c>
      <c r="E6" s="1" t="s">
        <v>5</v>
      </c>
      <c r="F6" s="7">
        <f t="shared" si="4"/>
        <v>1.3600000000000008</v>
      </c>
      <c r="G6" s="7">
        <f t="shared" si="0"/>
        <v>11.510000000000002</v>
      </c>
      <c r="H6">
        <f t="shared" si="1"/>
        <v>38.629999999999995</v>
      </c>
      <c r="I6">
        <f t="shared" si="5"/>
        <v>0.73529411764705843</v>
      </c>
      <c r="J6">
        <f t="shared" si="2"/>
        <v>8.6880973066898334E-2</v>
      </c>
      <c r="K6">
        <f t="shared" si="3"/>
        <v>2.5886616619207874E-2</v>
      </c>
      <c r="L6" s="7"/>
      <c r="M6" s="7"/>
      <c r="N6" s="7"/>
      <c r="O6" s="7"/>
      <c r="P6" s="7"/>
      <c r="Q6" s="3"/>
    </row>
    <row r="7" spans="1:17">
      <c r="A7" s="1">
        <v>5</v>
      </c>
      <c r="B7" s="1">
        <v>3.6</v>
      </c>
      <c r="C7" s="1">
        <v>1.4</v>
      </c>
      <c r="D7" s="1">
        <v>0.2</v>
      </c>
      <c r="E7" s="1" t="s">
        <v>5</v>
      </c>
      <c r="F7" s="7">
        <f t="shared" si="4"/>
        <v>0.38000000000000023</v>
      </c>
      <c r="G7" s="7">
        <f t="shared" si="0"/>
        <v>11.950000000000003</v>
      </c>
      <c r="H7">
        <f t="shared" si="1"/>
        <v>37.769999999999989</v>
      </c>
      <c r="I7">
        <f t="shared" si="5"/>
        <v>2.6315789473684195</v>
      </c>
      <c r="J7">
        <f t="shared" si="2"/>
        <v>8.3682008368200819E-2</v>
      </c>
      <c r="K7">
        <f t="shared" si="3"/>
        <v>2.6476039184537999E-2</v>
      </c>
      <c r="L7" s="7"/>
      <c r="M7" s="7"/>
      <c r="N7" s="7"/>
      <c r="O7" s="7"/>
      <c r="P7" s="7"/>
      <c r="Q7" s="3"/>
    </row>
    <row r="8" spans="1:17">
      <c r="A8" s="1">
        <v>5</v>
      </c>
      <c r="B8" s="1">
        <v>3.3</v>
      </c>
      <c r="C8" s="1">
        <v>1.4</v>
      </c>
      <c r="D8" s="1">
        <v>0.2</v>
      </c>
      <c r="E8" s="1" t="s">
        <v>5</v>
      </c>
      <c r="F8" s="7">
        <f t="shared" si="4"/>
        <v>0.65000000000000036</v>
      </c>
      <c r="G8" s="7">
        <f>($A$23-A8)^2+($B$23-B8)^2+($C$23-C8)^2+($D$23-D8)^2</f>
        <v>11.560000000000002</v>
      </c>
      <c r="H8">
        <f t="shared" si="1"/>
        <v>37.499999999999986</v>
      </c>
      <c r="I8">
        <f t="shared" si="5"/>
        <v>1.5384615384615377</v>
      </c>
      <c r="J8">
        <f t="shared" si="2"/>
        <v>8.6505190311418664E-2</v>
      </c>
      <c r="K8">
        <f t="shared" si="3"/>
        <v>2.6666666666666675E-2</v>
      </c>
      <c r="L8" s="7"/>
      <c r="M8" s="7"/>
      <c r="N8" s="7"/>
      <c r="O8" s="7"/>
      <c r="P8" s="7"/>
      <c r="Q8" s="3"/>
    </row>
    <row r="9" spans="1:17">
      <c r="A9" s="1">
        <v>7</v>
      </c>
      <c r="B9" s="1">
        <v>3.2</v>
      </c>
      <c r="C9" s="1">
        <v>4.7</v>
      </c>
      <c r="D9" s="1">
        <v>1.4</v>
      </c>
      <c r="E9" s="1" t="s">
        <v>7</v>
      </c>
      <c r="F9" s="7">
        <f t="shared" si="4"/>
        <v>13.049999999999999</v>
      </c>
      <c r="G9" s="7">
        <f t="shared" si="0"/>
        <v>1.9</v>
      </c>
      <c r="H9">
        <f t="shared" si="1"/>
        <v>4.4999999999999982</v>
      </c>
      <c r="I9">
        <f t="shared" si="5"/>
        <v>7.6628352490421464E-2</v>
      </c>
      <c r="J9">
        <f t="shared" si="2"/>
        <v>0.52631578947368418</v>
      </c>
      <c r="K9">
        <f t="shared" si="3"/>
        <v>0.22222222222222232</v>
      </c>
      <c r="L9" s="7"/>
      <c r="M9" s="7"/>
      <c r="N9" s="7"/>
      <c r="O9" s="7"/>
      <c r="P9" s="7"/>
      <c r="Q9" s="3"/>
    </row>
    <row r="10" spans="1:17">
      <c r="A10" s="1">
        <v>6.4</v>
      </c>
      <c r="B10" s="1">
        <v>3.2</v>
      </c>
      <c r="C10" s="1">
        <v>4.5</v>
      </c>
      <c r="D10" s="1">
        <v>1.5</v>
      </c>
      <c r="E10" s="1" t="s">
        <v>7</v>
      </c>
      <c r="F10" s="7">
        <f t="shared" si="4"/>
        <v>10.54</v>
      </c>
      <c r="G10" s="7">
        <f t="shared" si="0"/>
        <v>0.69000000000000061</v>
      </c>
      <c r="H10">
        <f t="shared" si="1"/>
        <v>6.2499999999999973</v>
      </c>
      <c r="I10">
        <f t="shared" si="5"/>
        <v>9.4876660341555979E-2</v>
      </c>
      <c r="J10">
        <f t="shared" si="2"/>
        <v>1.4492753623188392</v>
      </c>
      <c r="K10">
        <f t="shared" si="3"/>
        <v>0.16000000000000006</v>
      </c>
      <c r="L10" s="7"/>
      <c r="M10" s="7"/>
      <c r="N10" s="7"/>
      <c r="O10" s="7"/>
      <c r="P10" s="7"/>
      <c r="Q10" s="3"/>
    </row>
    <row r="11" spans="1:17">
      <c r="A11" s="1">
        <v>6.9</v>
      </c>
      <c r="B11" s="1">
        <v>3.1</v>
      </c>
      <c r="C11" s="1">
        <v>4.9000000000000004</v>
      </c>
      <c r="D11" s="1">
        <v>1.5</v>
      </c>
      <c r="E11" s="1" t="s">
        <v>7</v>
      </c>
      <c r="F11" s="7">
        <f t="shared" si="4"/>
        <v>14.340000000000003</v>
      </c>
      <c r="G11" s="7">
        <f t="shared" si="0"/>
        <v>1.7300000000000009</v>
      </c>
      <c r="H11">
        <f t="shared" si="1"/>
        <v>3.7499999999999964</v>
      </c>
      <c r="I11">
        <f t="shared" si="5"/>
        <v>6.9735006973500685E-2</v>
      </c>
      <c r="J11">
        <f t="shared" si="2"/>
        <v>0.57803468208092457</v>
      </c>
      <c r="K11">
        <f t="shared" si="3"/>
        <v>0.26666666666666694</v>
      </c>
      <c r="L11" s="7"/>
      <c r="M11" s="7"/>
      <c r="N11" s="7"/>
      <c r="O11" s="7"/>
      <c r="P11" s="7"/>
      <c r="Q11" s="3"/>
    </row>
    <row r="12" spans="1:17">
      <c r="A12" s="1">
        <v>5.5</v>
      </c>
      <c r="B12" s="1">
        <v>2.2999999999999998</v>
      </c>
      <c r="C12" s="1">
        <v>4</v>
      </c>
      <c r="D12" s="1">
        <v>1.3</v>
      </c>
      <c r="E12" s="1" t="s">
        <v>7</v>
      </c>
      <c r="F12" s="7">
        <f t="shared" si="4"/>
        <v>8.67</v>
      </c>
      <c r="G12" s="7">
        <f t="shared" si="0"/>
        <v>0.54</v>
      </c>
      <c r="H12">
        <f t="shared" si="1"/>
        <v>12.299999999999997</v>
      </c>
      <c r="I12">
        <f t="shared" si="5"/>
        <v>0.11534025374855825</v>
      </c>
      <c r="J12">
        <f t="shared" si="2"/>
        <v>1.8518518518518516</v>
      </c>
      <c r="K12">
        <f t="shared" si="3"/>
        <v>8.1300813008130093E-2</v>
      </c>
      <c r="L12" s="7"/>
      <c r="M12" s="7"/>
      <c r="N12" s="7"/>
      <c r="O12" s="7"/>
      <c r="P12" s="7"/>
      <c r="Q12" s="3"/>
    </row>
    <row r="13" spans="1:17">
      <c r="A13" s="1">
        <v>6.5</v>
      </c>
      <c r="B13" s="1">
        <v>2.8</v>
      </c>
      <c r="C13" s="1">
        <v>4.5999999999999996</v>
      </c>
      <c r="D13" s="1">
        <v>1.5</v>
      </c>
      <c r="E13" s="1" t="s">
        <v>7</v>
      </c>
      <c r="F13" s="7">
        <f t="shared" si="4"/>
        <v>12.039999999999997</v>
      </c>
      <c r="G13" s="7">
        <f t="shared" si="0"/>
        <v>0.6899999999999995</v>
      </c>
      <c r="H13">
        <f t="shared" si="1"/>
        <v>5.6099999999999994</v>
      </c>
      <c r="I13">
        <f t="shared" si="5"/>
        <v>8.3056478405315631E-2</v>
      </c>
      <c r="J13">
        <f t="shared" si="2"/>
        <v>1.4492753623188417</v>
      </c>
      <c r="K13">
        <f t="shared" si="3"/>
        <v>0.17825311942959005</v>
      </c>
      <c r="L13" s="7"/>
      <c r="M13" s="7"/>
      <c r="N13" s="7"/>
      <c r="O13" s="7"/>
      <c r="P13" s="7"/>
      <c r="Q13" s="3"/>
    </row>
    <row r="14" spans="1:17">
      <c r="A14" s="1">
        <v>5.7</v>
      </c>
      <c r="B14" s="1">
        <v>2.8</v>
      </c>
      <c r="C14" s="1">
        <v>4.0999999999999996</v>
      </c>
      <c r="D14" s="1">
        <v>1.3</v>
      </c>
      <c r="E14" s="1" t="s">
        <v>7</v>
      </c>
      <c r="F14" s="7">
        <f t="shared" si="4"/>
        <v>7.8699999999999974</v>
      </c>
      <c r="G14" s="7">
        <f t="shared" si="0"/>
        <v>0.16000000000000028</v>
      </c>
      <c r="H14">
        <f t="shared" si="1"/>
        <v>10.54</v>
      </c>
      <c r="I14">
        <f t="shared" si="5"/>
        <v>0.12706480304955531</v>
      </c>
      <c r="J14">
        <f t="shared" si="2"/>
        <v>6.2499999999999893</v>
      </c>
      <c r="K14">
        <f t="shared" si="3"/>
        <v>9.4876660341555979E-2</v>
      </c>
      <c r="L14" s="7"/>
      <c r="M14" s="7"/>
      <c r="N14" s="7"/>
      <c r="O14" s="7"/>
      <c r="P14" s="7"/>
      <c r="Q14" s="3"/>
    </row>
    <row r="15" spans="1:17">
      <c r="A15" s="1">
        <v>6.3</v>
      </c>
      <c r="B15" s="1">
        <v>3.3</v>
      </c>
      <c r="C15" s="1">
        <v>6</v>
      </c>
      <c r="D15" s="1">
        <v>2.5</v>
      </c>
      <c r="E15" s="1" t="s">
        <v>6</v>
      </c>
      <c r="F15" s="7">
        <f t="shared" si="4"/>
        <v>24.069999999999997</v>
      </c>
      <c r="G15" s="7">
        <f t="shared" si="0"/>
        <v>4.2999999999999989</v>
      </c>
      <c r="H15">
        <f>($A$24-A15)^2+($B$24-B15)^2+($C$24-C15)^2+($D$24-D15)^2</f>
        <v>2.2999999999999989</v>
      </c>
      <c r="I15">
        <f t="shared" si="5"/>
        <v>4.1545492314083929E-2</v>
      </c>
      <c r="J15">
        <f t="shared" si="2"/>
        <v>0.23255813953488377</v>
      </c>
      <c r="K15">
        <f t="shared" si="3"/>
        <v>0.43478260869565238</v>
      </c>
      <c r="L15" s="7"/>
      <c r="M15" s="7"/>
      <c r="N15" s="7"/>
      <c r="O15" s="7"/>
      <c r="P15" s="7"/>
      <c r="Q15" s="3"/>
    </row>
    <row r="16" spans="1:17">
      <c r="A16" s="1">
        <v>5.8</v>
      </c>
      <c r="B16" s="1">
        <v>2.7</v>
      </c>
      <c r="C16" s="1">
        <v>5.0999999999999996</v>
      </c>
      <c r="D16" s="1">
        <v>1.9</v>
      </c>
      <c r="E16" s="1" t="s">
        <v>6</v>
      </c>
      <c r="F16" s="7">
        <f t="shared" si="4"/>
        <v>15.409999999999997</v>
      </c>
      <c r="G16" s="7">
        <f t="shared" si="0"/>
        <v>0.73999999999999932</v>
      </c>
      <c r="H16">
        <f t="shared" si="1"/>
        <v>5.6199999999999992</v>
      </c>
      <c r="I16">
        <f t="shared" si="5"/>
        <v>6.4892926670992876E-2</v>
      </c>
      <c r="J16">
        <f t="shared" si="2"/>
        <v>1.3513513513513526</v>
      </c>
      <c r="K16">
        <f t="shared" si="3"/>
        <v>0.17793594306049826</v>
      </c>
      <c r="L16" s="7"/>
      <c r="M16" s="7"/>
      <c r="N16" s="7"/>
      <c r="O16" s="7"/>
      <c r="P16" s="7"/>
      <c r="Q16" s="3"/>
    </row>
    <row r="17" spans="1:18">
      <c r="A17" s="1">
        <v>7.1</v>
      </c>
      <c r="B17" s="1">
        <v>3</v>
      </c>
      <c r="C17" s="1">
        <v>5.9</v>
      </c>
      <c r="D17" s="1">
        <v>2.1</v>
      </c>
      <c r="E17" s="1" t="s">
        <v>6</v>
      </c>
      <c r="F17" s="7">
        <f t="shared" si="4"/>
        <v>24.229999999999997</v>
      </c>
      <c r="G17" s="7">
        <f t="shared" si="0"/>
        <v>4.5999999999999996</v>
      </c>
      <c r="H17">
        <f t="shared" si="1"/>
        <v>0.73999999999999899</v>
      </c>
      <c r="I17">
        <f t="shared" si="5"/>
        <v>4.1271151465125881E-2</v>
      </c>
      <c r="J17">
        <f t="shared" si="2"/>
        <v>0.21739130434782611</v>
      </c>
      <c r="K17">
        <f t="shared" si="3"/>
        <v>1.3513513513513531</v>
      </c>
      <c r="L17" s="7"/>
      <c r="M17" s="7"/>
      <c r="N17" s="7"/>
      <c r="O17" s="7"/>
      <c r="P17" s="7"/>
      <c r="Q17" s="3"/>
    </row>
    <row r="18" spans="1:18">
      <c r="A18" s="1">
        <v>6.3</v>
      </c>
      <c r="B18" s="1">
        <v>2.9</v>
      </c>
      <c r="C18" s="1">
        <v>5.6</v>
      </c>
      <c r="D18" s="1">
        <v>1.8</v>
      </c>
      <c r="E18" s="1" t="s">
        <v>6</v>
      </c>
      <c r="F18" s="7">
        <f>($A$22-A18)^2+($B$22-B18)^2+($C$22-C18)^2+($D$22-D18)^2</f>
        <v>18.979999999999997</v>
      </c>
      <c r="G18" s="7">
        <f t="shared" si="0"/>
        <v>1.829999999999999</v>
      </c>
      <c r="H18">
        <f t="shared" si="1"/>
        <v>2.7899999999999991</v>
      </c>
      <c r="I18">
        <f t="shared" si="5"/>
        <v>5.268703898840886E-2</v>
      </c>
      <c r="J18">
        <f t="shared" si="2"/>
        <v>0.54644808743169426</v>
      </c>
      <c r="K18">
        <f t="shared" si="3"/>
        <v>0.35842293906810047</v>
      </c>
      <c r="L18" s="7"/>
      <c r="M18" s="7"/>
      <c r="N18" s="7"/>
      <c r="O18" s="7"/>
      <c r="P18" s="7"/>
      <c r="Q18" s="3"/>
    </row>
    <row r="19" spans="1:18">
      <c r="A19" s="1">
        <v>6.5</v>
      </c>
      <c r="B19" s="1">
        <v>3</v>
      </c>
      <c r="C19" s="1">
        <v>5.8</v>
      </c>
      <c r="D19" s="1">
        <v>2.2000000000000002</v>
      </c>
      <c r="E19" s="1" t="s">
        <v>6</v>
      </c>
      <c r="F19" s="7">
        <f t="shared" si="4"/>
        <v>22.07</v>
      </c>
      <c r="G19" s="7">
        <f t="shared" si="0"/>
        <v>3.1799999999999997</v>
      </c>
      <c r="H19">
        <f t="shared" si="1"/>
        <v>1.859999999999999</v>
      </c>
      <c r="I19">
        <f t="shared" si="5"/>
        <v>4.5310376076121428E-2</v>
      </c>
      <c r="J19">
        <f t="shared" si="2"/>
        <v>0.31446540880503149</v>
      </c>
      <c r="K19">
        <f>1/H19</f>
        <v>0.53763440860215084</v>
      </c>
      <c r="L19" s="7"/>
      <c r="M19" s="7"/>
      <c r="N19" s="7"/>
      <c r="O19" s="7"/>
      <c r="P19" s="7"/>
      <c r="Q19" s="3"/>
    </row>
    <row r="20" spans="1:18">
      <c r="A20" s="1"/>
      <c r="B20" s="1"/>
      <c r="C20" s="1"/>
      <c r="D20" s="1"/>
      <c r="E20" s="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3"/>
    </row>
    <row r="21" spans="1:18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</row>
    <row r="22" spans="1:18">
      <c r="A22" s="1">
        <v>5.4</v>
      </c>
      <c r="B22" s="1">
        <v>3.9</v>
      </c>
      <c r="C22" s="1">
        <v>1.7</v>
      </c>
      <c r="D22" s="1">
        <v>0.4</v>
      </c>
      <c r="E22" s="1" t="s">
        <v>5</v>
      </c>
    </row>
    <row r="23" spans="1:18">
      <c r="A23" s="1">
        <v>5.7</v>
      </c>
      <c r="B23" s="1">
        <v>2.8</v>
      </c>
      <c r="C23" s="1">
        <v>4.5</v>
      </c>
      <c r="D23" s="1">
        <v>1.3</v>
      </c>
      <c r="E23" s="1" t="s">
        <v>6</v>
      </c>
    </row>
    <row r="24" spans="1:18">
      <c r="A24" s="1">
        <v>7.6</v>
      </c>
      <c r="B24" s="1">
        <v>3</v>
      </c>
      <c r="C24" s="1">
        <v>6.6</v>
      </c>
      <c r="D24" s="1">
        <v>2.1</v>
      </c>
      <c r="E24" s="1" t="s">
        <v>6</v>
      </c>
    </row>
    <row r="25" spans="1:18" ht="21">
      <c r="A25" s="40" t="s">
        <v>21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8">
      <c r="A26" s="5" t="s">
        <v>14</v>
      </c>
    </row>
    <row r="27" spans="1:18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5" t="s">
        <v>11</v>
      </c>
      <c r="G27" s="8" t="s">
        <v>17</v>
      </c>
      <c r="H27" s="8" t="s">
        <v>19</v>
      </c>
    </row>
    <row r="28" spans="1:18">
      <c r="A28" s="1">
        <v>5</v>
      </c>
      <c r="B28" s="1">
        <v>3.6</v>
      </c>
      <c r="C28" s="1">
        <v>1.4</v>
      </c>
      <c r="D28" s="1">
        <v>0.2</v>
      </c>
      <c r="E28" s="1" t="s">
        <v>5</v>
      </c>
      <c r="F28">
        <v>2.6315789473684195</v>
      </c>
      <c r="G28" t="s">
        <v>18</v>
      </c>
      <c r="H28" s="5" t="s">
        <v>18</v>
      </c>
    </row>
    <row r="29" spans="1:18">
      <c r="A29" s="1">
        <v>5.0999999999999996</v>
      </c>
      <c r="B29" s="1">
        <v>3.5</v>
      </c>
      <c r="C29" s="1">
        <v>1.4</v>
      </c>
      <c r="D29" s="1">
        <v>0.2</v>
      </c>
      <c r="E29" s="1" t="s">
        <v>5</v>
      </c>
      <c r="F29">
        <v>2.6315789473684186</v>
      </c>
      <c r="G29" t="s">
        <v>18</v>
      </c>
    </row>
    <row r="30" spans="1:18">
      <c r="A30" s="1">
        <v>5</v>
      </c>
      <c r="B30" s="1">
        <v>3.3</v>
      </c>
      <c r="C30" s="1">
        <v>1.4</v>
      </c>
      <c r="D30" s="1">
        <v>0.2</v>
      </c>
      <c r="E30" s="1" t="s">
        <v>5</v>
      </c>
      <c r="F30">
        <v>1.5384615384615377</v>
      </c>
    </row>
    <row r="31" spans="1:18">
      <c r="A31" s="1">
        <v>4.7</v>
      </c>
      <c r="B31" s="1">
        <v>3.2</v>
      </c>
      <c r="C31" s="1">
        <v>1.3</v>
      </c>
      <c r="D31" s="1">
        <v>0.2</v>
      </c>
      <c r="E31" s="1" t="s">
        <v>5</v>
      </c>
      <c r="F31">
        <v>0.84745762711864425</v>
      </c>
    </row>
    <row r="32" spans="1:18">
      <c r="A32" s="1">
        <v>4.9000000000000004</v>
      </c>
      <c r="B32" s="1">
        <v>3</v>
      </c>
      <c r="C32" s="1">
        <v>1.4</v>
      </c>
      <c r="D32" s="1">
        <v>0.2</v>
      </c>
      <c r="E32" s="1" t="s">
        <v>5</v>
      </c>
      <c r="F32">
        <v>0.84033613445378152</v>
      </c>
    </row>
    <row r="33" spans="1:18">
      <c r="A33" s="1">
        <v>4.5999999999999996</v>
      </c>
      <c r="B33" s="1">
        <v>3.1</v>
      </c>
      <c r="C33" s="1">
        <v>1.5</v>
      </c>
      <c r="D33" s="1">
        <v>0.2</v>
      </c>
      <c r="E33" s="1" t="s">
        <v>5</v>
      </c>
      <c r="F33">
        <v>0.73529411764705843</v>
      </c>
    </row>
    <row r="34" spans="1:18">
      <c r="A34" s="1">
        <v>5.7</v>
      </c>
      <c r="B34" s="1">
        <v>2.8</v>
      </c>
      <c r="C34" s="1">
        <v>4.0999999999999996</v>
      </c>
      <c r="D34" s="1">
        <v>1.3</v>
      </c>
      <c r="E34" s="1" t="s">
        <v>7</v>
      </c>
      <c r="F34">
        <v>0.12706480304955531</v>
      </c>
    </row>
    <row r="35" spans="1:18">
      <c r="A35" s="1">
        <v>5.5</v>
      </c>
      <c r="B35" s="1">
        <v>2.2999999999999998</v>
      </c>
      <c r="C35" s="1">
        <v>4</v>
      </c>
      <c r="D35" s="1">
        <v>1.3</v>
      </c>
      <c r="E35" s="1" t="s">
        <v>7</v>
      </c>
      <c r="F35">
        <v>0.11534025374855825</v>
      </c>
    </row>
    <row r="36" spans="1:18">
      <c r="A36" s="1">
        <v>6.4</v>
      </c>
      <c r="B36" s="1">
        <v>3.2</v>
      </c>
      <c r="C36" s="1">
        <v>4.5</v>
      </c>
      <c r="D36" s="1">
        <v>1.5</v>
      </c>
      <c r="E36" s="1" t="s">
        <v>7</v>
      </c>
      <c r="F36">
        <v>9.4876660341555979E-2</v>
      </c>
    </row>
    <row r="37" spans="1:18">
      <c r="A37" s="1">
        <v>6.5</v>
      </c>
      <c r="B37" s="1">
        <v>2.8</v>
      </c>
      <c r="C37" s="1">
        <v>4.5999999999999996</v>
      </c>
      <c r="D37" s="1">
        <v>1.5</v>
      </c>
      <c r="E37" s="1" t="s">
        <v>7</v>
      </c>
      <c r="F37">
        <v>8.3056478405315631E-2</v>
      </c>
    </row>
    <row r="38" spans="1:18">
      <c r="A38" s="1">
        <v>7</v>
      </c>
      <c r="B38" s="1">
        <v>3.2</v>
      </c>
      <c r="C38" s="1">
        <v>4.7</v>
      </c>
      <c r="D38" s="1">
        <v>1.4</v>
      </c>
      <c r="E38" s="1" t="s">
        <v>7</v>
      </c>
      <c r="F38">
        <v>7.6628352490421464E-2</v>
      </c>
    </row>
    <row r="39" spans="1:18">
      <c r="A39" s="1">
        <v>6.9</v>
      </c>
      <c r="B39" s="1">
        <v>3.1</v>
      </c>
      <c r="C39" s="1">
        <v>4.9000000000000004</v>
      </c>
      <c r="D39" s="1">
        <v>1.5</v>
      </c>
      <c r="E39" s="1" t="s">
        <v>7</v>
      </c>
      <c r="F39">
        <v>6.9735006973500685E-2</v>
      </c>
    </row>
    <row r="40" spans="1:18">
      <c r="A40" s="1">
        <v>5.8</v>
      </c>
      <c r="B40" s="1">
        <v>2.7</v>
      </c>
      <c r="C40" s="1">
        <v>5.0999999999999996</v>
      </c>
      <c r="D40" s="1">
        <v>1.9</v>
      </c>
      <c r="E40" s="1" t="s">
        <v>6</v>
      </c>
      <c r="F40">
        <v>6.4892926670992876E-2</v>
      </c>
    </row>
    <row r="41" spans="1:18">
      <c r="A41" s="1">
        <v>6.3</v>
      </c>
      <c r="B41" s="1">
        <v>2.9</v>
      </c>
      <c r="C41" s="1">
        <v>5.6</v>
      </c>
      <c r="D41" s="1">
        <v>1.8</v>
      </c>
      <c r="E41" s="1" t="s">
        <v>6</v>
      </c>
      <c r="F41">
        <v>5.268703898840886E-2</v>
      </c>
    </row>
    <row r="42" spans="1:18">
      <c r="A42" s="1">
        <v>6.5</v>
      </c>
      <c r="B42" s="1">
        <v>3</v>
      </c>
      <c r="C42" s="1">
        <v>5.8</v>
      </c>
      <c r="D42" s="1">
        <v>2.2000000000000002</v>
      </c>
      <c r="E42" s="1" t="s">
        <v>6</v>
      </c>
      <c r="F42">
        <v>4.5310376076121428E-2</v>
      </c>
    </row>
    <row r="43" spans="1:18">
      <c r="A43" s="1">
        <v>6.3</v>
      </c>
      <c r="B43" s="1">
        <v>3.3</v>
      </c>
      <c r="C43" s="1">
        <v>6</v>
      </c>
      <c r="D43" s="1">
        <v>2.5</v>
      </c>
      <c r="E43" s="1" t="s">
        <v>6</v>
      </c>
      <c r="F43">
        <v>4.1545492314083929E-2</v>
      </c>
    </row>
    <row r="44" spans="1:18">
      <c r="A44" s="1">
        <v>7.1</v>
      </c>
      <c r="B44" s="1">
        <v>3</v>
      </c>
      <c r="C44" s="1">
        <v>5.9</v>
      </c>
      <c r="D44" s="1">
        <v>2.1</v>
      </c>
      <c r="E44" s="1" t="s">
        <v>6</v>
      </c>
      <c r="F44">
        <v>4.1271151465125881E-2</v>
      </c>
    </row>
    <row r="45" spans="1:18" ht="21">
      <c r="A45" s="40" t="s">
        <v>22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>
      <c r="A46" s="5" t="s">
        <v>16</v>
      </c>
    </row>
    <row r="47" spans="1:18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5" t="s">
        <v>12</v>
      </c>
      <c r="G47" s="8" t="s">
        <v>17</v>
      </c>
      <c r="H47" s="8" t="s">
        <v>19</v>
      </c>
    </row>
    <row r="48" spans="1:18">
      <c r="A48" s="1">
        <v>5.7</v>
      </c>
      <c r="B48" s="1">
        <v>2.8</v>
      </c>
      <c r="C48" s="1">
        <v>4.0999999999999996</v>
      </c>
      <c r="D48" s="1">
        <v>1.3</v>
      </c>
      <c r="E48" s="1" t="s">
        <v>7</v>
      </c>
      <c r="F48">
        <v>6.2499999999999893</v>
      </c>
      <c r="G48" s="1" t="s">
        <v>7</v>
      </c>
      <c r="H48" s="2" t="s">
        <v>7</v>
      </c>
    </row>
    <row r="49" spans="1:7">
      <c r="A49" s="1">
        <v>5.5</v>
      </c>
      <c r="B49" s="1">
        <v>2.2999999999999998</v>
      </c>
      <c r="C49" s="1">
        <v>4</v>
      </c>
      <c r="D49" s="1">
        <v>1.3</v>
      </c>
      <c r="E49" s="1" t="s">
        <v>7</v>
      </c>
      <c r="F49">
        <v>1.8518518518518516</v>
      </c>
      <c r="G49" s="1" t="s">
        <v>7</v>
      </c>
    </row>
    <row r="50" spans="1:7">
      <c r="A50" s="1">
        <v>6.5</v>
      </c>
      <c r="B50" s="1">
        <v>2.8</v>
      </c>
      <c r="C50" s="1">
        <v>4.5999999999999996</v>
      </c>
      <c r="D50" s="1">
        <v>1.5</v>
      </c>
      <c r="E50" s="1" t="s">
        <v>7</v>
      </c>
      <c r="F50">
        <v>1.4492753623188417</v>
      </c>
    </row>
    <row r="51" spans="1:7">
      <c r="A51" s="1">
        <v>6.4</v>
      </c>
      <c r="B51" s="1">
        <v>3.2</v>
      </c>
      <c r="C51" s="1">
        <v>4.5</v>
      </c>
      <c r="D51" s="1">
        <v>1.5</v>
      </c>
      <c r="E51" s="1" t="s">
        <v>7</v>
      </c>
      <c r="F51">
        <v>1.4492753623188392</v>
      </c>
    </row>
    <row r="52" spans="1:7">
      <c r="A52" s="1">
        <v>5.8</v>
      </c>
      <c r="B52" s="1">
        <v>2.7</v>
      </c>
      <c r="C52" s="1">
        <v>5.0999999999999996</v>
      </c>
      <c r="D52" s="1">
        <v>1.9</v>
      </c>
      <c r="E52" s="1" t="s">
        <v>6</v>
      </c>
      <c r="F52">
        <v>1.3513513513513526</v>
      </c>
    </row>
    <row r="53" spans="1:7">
      <c r="A53" s="1">
        <v>6.9</v>
      </c>
      <c r="B53" s="1">
        <v>3.1</v>
      </c>
      <c r="C53" s="1">
        <v>4.9000000000000004</v>
      </c>
      <c r="D53" s="1">
        <v>1.5</v>
      </c>
      <c r="E53" s="1" t="s">
        <v>7</v>
      </c>
      <c r="F53">
        <v>0.57803468208092457</v>
      </c>
    </row>
    <row r="54" spans="1:7">
      <c r="A54" s="1">
        <v>6.3</v>
      </c>
      <c r="B54" s="1">
        <v>2.9</v>
      </c>
      <c r="C54" s="1">
        <v>5.6</v>
      </c>
      <c r="D54" s="1">
        <v>1.8</v>
      </c>
      <c r="E54" s="1" t="s">
        <v>6</v>
      </c>
      <c r="F54">
        <v>0.54644808743169426</v>
      </c>
    </row>
    <row r="55" spans="1:7">
      <c r="A55" s="1">
        <v>7</v>
      </c>
      <c r="B55" s="1">
        <v>3.2</v>
      </c>
      <c r="C55" s="1">
        <v>4.7</v>
      </c>
      <c r="D55" s="1">
        <v>1.4</v>
      </c>
      <c r="E55" s="1" t="s">
        <v>7</v>
      </c>
      <c r="F55">
        <v>0.52631578947368418</v>
      </c>
    </row>
    <row r="56" spans="1:7">
      <c r="A56" s="1">
        <v>6.5</v>
      </c>
      <c r="B56" s="1">
        <v>3</v>
      </c>
      <c r="C56" s="1">
        <v>5.8</v>
      </c>
      <c r="D56" s="1">
        <v>2.2000000000000002</v>
      </c>
      <c r="E56" s="1" t="s">
        <v>6</v>
      </c>
      <c r="F56">
        <v>0.31446540880503149</v>
      </c>
    </row>
    <row r="57" spans="1:7">
      <c r="A57" s="1">
        <v>6.3</v>
      </c>
      <c r="B57" s="1">
        <v>3.3</v>
      </c>
      <c r="C57" s="1">
        <v>6</v>
      </c>
      <c r="D57" s="1">
        <v>2.5</v>
      </c>
      <c r="E57" s="1" t="s">
        <v>6</v>
      </c>
      <c r="F57">
        <v>0.23255813953488377</v>
      </c>
    </row>
    <row r="58" spans="1:7">
      <c r="A58" s="1">
        <v>7.1</v>
      </c>
      <c r="B58" s="1">
        <v>3</v>
      </c>
      <c r="C58" s="1">
        <v>5.9</v>
      </c>
      <c r="D58" s="1">
        <v>2.1</v>
      </c>
      <c r="E58" s="1" t="s">
        <v>6</v>
      </c>
      <c r="F58">
        <v>0.21739130434782611</v>
      </c>
    </row>
    <row r="59" spans="1:7">
      <c r="A59" s="1">
        <v>4.9000000000000004</v>
      </c>
      <c r="B59" s="1">
        <v>3</v>
      </c>
      <c r="C59" s="1">
        <v>1.4</v>
      </c>
      <c r="D59" s="1">
        <v>0.2</v>
      </c>
      <c r="E59" s="1" t="s">
        <v>5</v>
      </c>
      <c r="F59">
        <v>8.6956521739130418E-2</v>
      </c>
    </row>
    <row r="60" spans="1:7">
      <c r="A60" s="1">
        <v>4.5999999999999996</v>
      </c>
      <c r="B60" s="1">
        <v>3.1</v>
      </c>
      <c r="C60" s="1">
        <v>1.5</v>
      </c>
      <c r="D60" s="1">
        <v>0.2</v>
      </c>
      <c r="E60" s="1" t="s">
        <v>5</v>
      </c>
      <c r="F60">
        <v>8.6880973066898334E-2</v>
      </c>
    </row>
    <row r="61" spans="1:7">
      <c r="A61" s="1">
        <v>5</v>
      </c>
      <c r="B61" s="1">
        <v>3.3</v>
      </c>
      <c r="C61" s="1">
        <v>1.4</v>
      </c>
      <c r="D61" s="1">
        <v>0.2</v>
      </c>
      <c r="E61" s="1" t="s">
        <v>5</v>
      </c>
      <c r="F61">
        <v>8.6505190311418664E-2</v>
      </c>
    </row>
    <row r="62" spans="1:7">
      <c r="A62" s="1">
        <v>5.0999999999999996</v>
      </c>
      <c r="B62" s="1">
        <v>3.5</v>
      </c>
      <c r="C62" s="1">
        <v>1.4</v>
      </c>
      <c r="D62" s="1">
        <v>0.2</v>
      </c>
      <c r="E62" s="1" t="s">
        <v>5</v>
      </c>
      <c r="F62">
        <v>8.5689802913453267E-2</v>
      </c>
    </row>
    <row r="63" spans="1:7">
      <c r="A63" s="1">
        <v>5</v>
      </c>
      <c r="B63" s="1">
        <v>3.6</v>
      </c>
      <c r="C63" s="1">
        <v>1.4</v>
      </c>
      <c r="D63" s="1">
        <v>0.2</v>
      </c>
      <c r="E63" s="1" t="s">
        <v>5</v>
      </c>
      <c r="F63">
        <v>8.3682008368200819E-2</v>
      </c>
    </row>
    <row r="64" spans="1:7">
      <c r="A64" s="1">
        <v>4.7</v>
      </c>
      <c r="B64" s="1">
        <v>3.2</v>
      </c>
      <c r="C64" s="1">
        <v>1.3</v>
      </c>
      <c r="D64" s="1">
        <v>0.2</v>
      </c>
      <c r="E64" s="1" t="s">
        <v>5</v>
      </c>
      <c r="F64">
        <v>7.9302141157811243E-2</v>
      </c>
    </row>
    <row r="65" spans="1:18" ht="21">
      <c r="A65" s="40" t="s">
        <v>23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1:18">
      <c r="A66" s="5" t="s">
        <v>15</v>
      </c>
    </row>
    <row r="67" spans="1:18">
      <c r="A67" s="2" t="s">
        <v>0</v>
      </c>
      <c r="B67" s="2" t="s">
        <v>1</v>
      </c>
      <c r="C67" s="2" t="s">
        <v>2</v>
      </c>
      <c r="D67" s="2" t="s">
        <v>3</v>
      </c>
      <c r="E67" s="2" t="s">
        <v>4</v>
      </c>
      <c r="F67" s="5" t="s">
        <v>13</v>
      </c>
      <c r="G67" s="8" t="s">
        <v>17</v>
      </c>
      <c r="H67" s="8" t="s">
        <v>19</v>
      </c>
    </row>
    <row r="68" spans="1:18">
      <c r="A68" s="1">
        <v>7.1</v>
      </c>
      <c r="B68" s="1">
        <v>3</v>
      </c>
      <c r="C68" s="1">
        <v>5.9</v>
      </c>
      <c r="D68" s="1">
        <v>2.1</v>
      </c>
      <c r="E68" s="1" t="s">
        <v>6</v>
      </c>
      <c r="F68">
        <v>1.3513513513513531</v>
      </c>
      <c r="G68" s="1" t="s">
        <v>6</v>
      </c>
      <c r="H68" s="2" t="s">
        <v>6</v>
      </c>
    </row>
    <row r="69" spans="1:18">
      <c r="A69" s="1">
        <v>6.5</v>
      </c>
      <c r="B69" s="1">
        <v>3</v>
      </c>
      <c r="C69" s="1">
        <v>5.8</v>
      </c>
      <c r="D69" s="1">
        <v>2.2000000000000002</v>
      </c>
      <c r="E69" s="1" t="s">
        <v>6</v>
      </c>
      <c r="F69">
        <v>0.53763440860215084</v>
      </c>
      <c r="G69" s="1" t="s">
        <v>6</v>
      </c>
    </row>
    <row r="70" spans="1:18">
      <c r="A70" s="1">
        <v>6.3</v>
      </c>
      <c r="B70" s="1">
        <v>3.3</v>
      </c>
      <c r="C70" s="1">
        <v>6</v>
      </c>
      <c r="D70" s="1">
        <v>2.5</v>
      </c>
      <c r="E70" s="1" t="s">
        <v>6</v>
      </c>
      <c r="F70">
        <v>0.43478260869565238</v>
      </c>
    </row>
    <row r="71" spans="1:18">
      <c r="A71" s="1">
        <v>6.3</v>
      </c>
      <c r="B71" s="1">
        <v>2.9</v>
      </c>
      <c r="C71" s="1">
        <v>5.6</v>
      </c>
      <c r="D71" s="1">
        <v>1.8</v>
      </c>
      <c r="E71" s="1" t="s">
        <v>6</v>
      </c>
      <c r="F71">
        <v>0.35842293906810047</v>
      </c>
    </row>
    <row r="72" spans="1:18">
      <c r="A72" s="1">
        <v>6.9</v>
      </c>
      <c r="B72" s="1">
        <v>3.1</v>
      </c>
      <c r="C72" s="1">
        <v>4.9000000000000004</v>
      </c>
      <c r="D72" s="1">
        <v>1.5</v>
      </c>
      <c r="E72" s="1" t="s">
        <v>7</v>
      </c>
      <c r="F72">
        <v>0.26666666666666694</v>
      </c>
    </row>
    <row r="73" spans="1:18">
      <c r="A73" s="1">
        <v>7</v>
      </c>
      <c r="B73" s="1">
        <v>3.2</v>
      </c>
      <c r="C73" s="1">
        <v>4.7</v>
      </c>
      <c r="D73" s="1">
        <v>1.4</v>
      </c>
      <c r="E73" s="1" t="s">
        <v>7</v>
      </c>
      <c r="F73">
        <v>0.22222222222222232</v>
      </c>
    </row>
    <row r="74" spans="1:18">
      <c r="A74" s="1">
        <v>6.5</v>
      </c>
      <c r="B74" s="1">
        <v>2.8</v>
      </c>
      <c r="C74" s="1">
        <v>4.5999999999999996</v>
      </c>
      <c r="D74" s="1">
        <v>1.5</v>
      </c>
      <c r="E74" s="1" t="s">
        <v>7</v>
      </c>
      <c r="F74">
        <v>0.17825311942959005</v>
      </c>
    </row>
    <row r="75" spans="1:18">
      <c r="A75" s="1">
        <v>5.8</v>
      </c>
      <c r="B75" s="1">
        <v>2.7</v>
      </c>
      <c r="C75" s="1">
        <v>5.0999999999999996</v>
      </c>
      <c r="D75" s="1">
        <v>1.9</v>
      </c>
      <c r="E75" s="1" t="s">
        <v>6</v>
      </c>
      <c r="F75">
        <v>0.17793594306049826</v>
      </c>
    </row>
    <row r="76" spans="1:18">
      <c r="A76" s="1">
        <v>6.4</v>
      </c>
      <c r="B76" s="1">
        <v>3.2</v>
      </c>
      <c r="C76" s="1">
        <v>4.5</v>
      </c>
      <c r="D76" s="1">
        <v>1.5</v>
      </c>
      <c r="E76" s="1" t="s">
        <v>7</v>
      </c>
      <c r="F76">
        <v>0.16000000000000006</v>
      </c>
    </row>
    <row r="77" spans="1:18">
      <c r="A77" s="1">
        <v>5.7</v>
      </c>
      <c r="B77" s="1">
        <v>2.8</v>
      </c>
      <c r="C77" s="1">
        <v>4.0999999999999996</v>
      </c>
      <c r="D77" s="1">
        <v>1.3</v>
      </c>
      <c r="E77" s="1" t="s">
        <v>7</v>
      </c>
      <c r="F77">
        <v>9.4876660341555979E-2</v>
      </c>
    </row>
    <row r="78" spans="1:18">
      <c r="A78" s="1">
        <v>5.5</v>
      </c>
      <c r="B78" s="1">
        <v>2.2999999999999998</v>
      </c>
      <c r="C78" s="1">
        <v>4</v>
      </c>
      <c r="D78" s="1">
        <v>1.3</v>
      </c>
      <c r="E78" s="1" t="s">
        <v>7</v>
      </c>
      <c r="F78">
        <v>8.1300813008130093E-2</v>
      </c>
    </row>
    <row r="79" spans="1:18">
      <c r="A79" s="1">
        <v>5.0999999999999996</v>
      </c>
      <c r="B79" s="1">
        <v>3.5</v>
      </c>
      <c r="C79" s="1">
        <v>1.4</v>
      </c>
      <c r="D79" s="1">
        <v>0.2</v>
      </c>
      <c r="E79" s="1" t="s">
        <v>5</v>
      </c>
      <c r="F79">
        <v>2.6917900403768513E-2</v>
      </c>
    </row>
    <row r="80" spans="1:18">
      <c r="A80" s="1">
        <v>5</v>
      </c>
      <c r="B80" s="1">
        <v>3.3</v>
      </c>
      <c r="C80" s="1">
        <v>1.4</v>
      </c>
      <c r="D80" s="1">
        <v>0.2</v>
      </c>
      <c r="E80" s="1" t="s">
        <v>5</v>
      </c>
      <c r="F80">
        <v>2.6666666666666675E-2</v>
      </c>
    </row>
    <row r="81" spans="1:6">
      <c r="A81" s="1">
        <v>5</v>
      </c>
      <c r="B81" s="1">
        <v>3.6</v>
      </c>
      <c r="C81" s="1">
        <v>1.4</v>
      </c>
      <c r="D81" s="1">
        <v>0.2</v>
      </c>
      <c r="E81" s="1" t="s">
        <v>5</v>
      </c>
      <c r="F81">
        <v>2.6476039184537999E-2</v>
      </c>
    </row>
    <row r="82" spans="1:6">
      <c r="A82" s="1">
        <v>4.9000000000000004</v>
      </c>
      <c r="B82" s="1">
        <v>3</v>
      </c>
      <c r="C82" s="1">
        <v>1.4</v>
      </c>
      <c r="D82" s="1">
        <v>0.2</v>
      </c>
      <c r="E82" s="1" t="s">
        <v>5</v>
      </c>
      <c r="F82">
        <v>2.6357406431207174E-2</v>
      </c>
    </row>
    <row r="83" spans="1:6">
      <c r="A83" s="1">
        <v>4.5999999999999996</v>
      </c>
      <c r="B83" s="1">
        <v>3.1</v>
      </c>
      <c r="C83" s="1">
        <v>1.5</v>
      </c>
      <c r="D83" s="1">
        <v>0.2</v>
      </c>
      <c r="E83" s="1" t="s">
        <v>5</v>
      </c>
      <c r="F83">
        <v>2.5886616619207874E-2</v>
      </c>
    </row>
    <row r="84" spans="1:6">
      <c r="A84" s="1">
        <v>4.7</v>
      </c>
      <c r="B84" s="1">
        <v>3.2</v>
      </c>
      <c r="C84" s="1">
        <v>1.3</v>
      </c>
      <c r="D84" s="1">
        <v>0.2</v>
      </c>
      <c r="E84" s="1" t="s">
        <v>5</v>
      </c>
      <c r="F84">
        <v>2.4906600249066005E-2</v>
      </c>
    </row>
    <row r="86" spans="1:6" ht="23.25">
      <c r="A86" s="9" t="s">
        <v>24</v>
      </c>
      <c r="B86" s="10">
        <f>1/3</f>
        <v>0.33333333333333331</v>
      </c>
    </row>
  </sheetData>
  <sortState ref="A68:F84">
    <sortCondition descending="1" ref="F68:F84"/>
  </sortState>
  <mergeCells count="4">
    <mergeCell ref="A1:K1"/>
    <mergeCell ref="A25:R25"/>
    <mergeCell ref="A45:R45"/>
    <mergeCell ref="A65:R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10" workbookViewId="0">
      <selection activeCell="G15" sqref="G15"/>
    </sheetView>
  </sheetViews>
  <sheetFormatPr defaultRowHeight="15"/>
  <cols>
    <col min="1" max="1" width="14" customWidth="1"/>
    <col min="2" max="2" width="15.42578125" customWidth="1"/>
    <col min="3" max="3" width="14.7109375" customWidth="1"/>
    <col min="4" max="4" width="14" customWidth="1"/>
    <col min="5" max="5" width="13.85546875" customWidth="1"/>
    <col min="6" max="6" width="16.42578125" customWidth="1"/>
    <col min="7" max="7" width="15.7109375" customWidth="1"/>
    <col min="8" max="8" width="18.5703125" customWidth="1"/>
  </cols>
  <sheetData>
    <row r="1" spans="1:19" ht="21">
      <c r="A1" s="40" t="s">
        <v>25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>
      <c r="A2" s="5" t="s">
        <v>14</v>
      </c>
    </row>
    <row r="3" spans="1:19">
      <c r="A3" s="5"/>
    </row>
    <row r="4" spans="1:19">
      <c r="A4" s="5" t="s">
        <v>26</v>
      </c>
    </row>
    <row r="5" spans="1:19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19">
      <c r="A6" s="1" t="s">
        <v>27</v>
      </c>
      <c r="B6" s="1">
        <v>3.9</v>
      </c>
      <c r="C6" s="1">
        <v>1.7</v>
      </c>
      <c r="D6" s="1">
        <v>0.4</v>
      </c>
      <c r="E6" s="1" t="s">
        <v>5</v>
      </c>
    </row>
    <row r="7" spans="1:19">
      <c r="A7" s="1"/>
      <c r="B7" s="1"/>
      <c r="C7" s="1"/>
      <c r="D7" s="1"/>
      <c r="E7" s="1"/>
    </row>
    <row r="8" spans="1:19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5" t="s">
        <v>11</v>
      </c>
      <c r="G8" s="8" t="s">
        <v>60</v>
      </c>
      <c r="H8" s="8" t="s">
        <v>28</v>
      </c>
    </row>
    <row r="9" spans="1:19">
      <c r="A9" s="1">
        <v>5</v>
      </c>
      <c r="B9" s="1">
        <v>3.6</v>
      </c>
      <c r="C9" s="1">
        <v>1.4</v>
      </c>
      <c r="D9" s="1">
        <v>0.2</v>
      </c>
      <c r="E9" s="1" t="s">
        <v>5</v>
      </c>
      <c r="F9">
        <v>2.6315789473684195</v>
      </c>
      <c r="G9" s="1" t="s">
        <v>5</v>
      </c>
      <c r="H9" s="11">
        <f>F9*A9</f>
        <v>13.157894736842097</v>
      </c>
      <c r="M9" s="2"/>
      <c r="N9" s="6"/>
      <c r="O9" s="6"/>
      <c r="P9" s="5"/>
      <c r="Q9" s="5"/>
    </row>
    <row r="10" spans="1:19">
      <c r="A10" s="1">
        <v>5.0999999999999996</v>
      </c>
      <c r="B10" s="1">
        <v>3.5</v>
      </c>
      <c r="C10" s="1">
        <v>1.4</v>
      </c>
      <c r="D10" s="1">
        <v>0.2</v>
      </c>
      <c r="E10" s="1" t="s">
        <v>5</v>
      </c>
      <c r="F10">
        <v>2.6315789473684186</v>
      </c>
      <c r="G10" s="1" t="s">
        <v>5</v>
      </c>
      <c r="H10">
        <f>F10*A10</f>
        <v>13.421052631578934</v>
      </c>
      <c r="M10" s="1"/>
      <c r="N10" s="7"/>
      <c r="O10" s="7"/>
    </row>
    <row r="11" spans="1:19">
      <c r="A11" s="1">
        <v>5</v>
      </c>
      <c r="B11" s="1">
        <v>3.3</v>
      </c>
      <c r="C11" s="1">
        <v>1.4</v>
      </c>
      <c r="D11" s="1">
        <v>0.2</v>
      </c>
      <c r="E11" s="1" t="s">
        <v>5</v>
      </c>
      <c r="F11">
        <v>1.5384615384615377</v>
      </c>
      <c r="G11" s="1" t="s">
        <v>5</v>
      </c>
      <c r="H11">
        <f>F11*A11</f>
        <v>7.6923076923076881</v>
      </c>
      <c r="M11" s="1"/>
      <c r="N11" s="7"/>
      <c r="O11" s="7"/>
    </row>
    <row r="12" spans="1:19">
      <c r="A12" s="1">
        <v>4.7</v>
      </c>
      <c r="B12" s="1">
        <v>3.2</v>
      </c>
      <c r="C12" s="1">
        <v>1.3</v>
      </c>
      <c r="D12" s="1">
        <v>0.2</v>
      </c>
      <c r="E12" s="1" t="s">
        <v>5</v>
      </c>
      <c r="F12">
        <v>0.84745762711864425</v>
      </c>
      <c r="G12" s="5" t="s">
        <v>41</v>
      </c>
      <c r="H12">
        <f>SUM(H9:H11)</f>
        <v>34.27125506072872</v>
      </c>
      <c r="M12" s="1"/>
      <c r="N12" s="7"/>
      <c r="O12" s="7"/>
    </row>
    <row r="13" spans="1:19">
      <c r="A13" s="1">
        <v>4.9000000000000004</v>
      </c>
      <c r="B13" s="1">
        <v>3</v>
      </c>
      <c r="C13" s="1">
        <v>1.4</v>
      </c>
      <c r="D13" s="1">
        <v>0.2</v>
      </c>
      <c r="E13" s="1" t="s">
        <v>5</v>
      </c>
      <c r="F13">
        <v>0.84033613445378152</v>
      </c>
      <c r="M13" s="1"/>
      <c r="N13" s="7"/>
      <c r="O13" s="7"/>
    </row>
    <row r="14" spans="1:19">
      <c r="A14" s="1">
        <v>4.5999999999999996</v>
      </c>
      <c r="B14" s="1">
        <v>3.1</v>
      </c>
      <c r="C14" s="1">
        <v>1.5</v>
      </c>
      <c r="D14" s="1">
        <v>0.2</v>
      </c>
      <c r="E14" s="1" t="s">
        <v>5</v>
      </c>
      <c r="F14">
        <v>0.73529411764705843</v>
      </c>
      <c r="G14" s="5"/>
      <c r="M14" s="1"/>
      <c r="N14" s="7"/>
      <c r="O14" s="7"/>
    </row>
    <row r="15" spans="1:19">
      <c r="A15" s="1">
        <v>5.7</v>
      </c>
      <c r="B15" s="1">
        <v>2.8</v>
      </c>
      <c r="C15" s="1">
        <v>4.0999999999999996</v>
      </c>
      <c r="D15" s="1">
        <v>1.3</v>
      </c>
      <c r="E15" s="1" t="s">
        <v>7</v>
      </c>
      <c r="F15">
        <v>0.12706480304955531</v>
      </c>
      <c r="G15" s="5" t="s">
        <v>19</v>
      </c>
      <c r="H15">
        <f>H12/SUM(F9:F11)</f>
        <v>5.0386904761904763</v>
      </c>
      <c r="M15" s="1"/>
      <c r="N15" s="7"/>
      <c r="O15" s="7"/>
    </row>
    <row r="16" spans="1:19">
      <c r="A16" s="1">
        <v>5.5</v>
      </c>
      <c r="B16" s="1">
        <v>2.2999999999999998</v>
      </c>
      <c r="C16" s="1">
        <v>4</v>
      </c>
      <c r="D16" s="1">
        <v>1.3</v>
      </c>
      <c r="E16" s="1" t="s">
        <v>7</v>
      </c>
      <c r="F16">
        <v>0.11534025374855825</v>
      </c>
      <c r="M16" s="1"/>
      <c r="N16" s="7"/>
      <c r="O16" s="7"/>
    </row>
    <row r="17" spans="1:15">
      <c r="A17" s="1">
        <v>6.4</v>
      </c>
      <c r="B17" s="1">
        <v>3.2</v>
      </c>
      <c r="C17" s="1">
        <v>4.5</v>
      </c>
      <c r="D17" s="1">
        <v>1.5</v>
      </c>
      <c r="E17" s="1" t="s">
        <v>7</v>
      </c>
      <c r="F17">
        <v>9.4876660341555979E-2</v>
      </c>
      <c r="M17" s="1"/>
      <c r="N17" s="7"/>
      <c r="O17" s="7"/>
    </row>
    <row r="18" spans="1:15">
      <c r="A18" s="1">
        <v>6.5</v>
      </c>
      <c r="B18" s="1">
        <v>2.8</v>
      </c>
      <c r="C18" s="1">
        <v>4.5999999999999996</v>
      </c>
      <c r="D18" s="1">
        <v>1.5</v>
      </c>
      <c r="E18" s="1" t="s">
        <v>7</v>
      </c>
      <c r="F18">
        <v>8.3056478405315631E-2</v>
      </c>
      <c r="M18" s="1"/>
      <c r="N18" s="7"/>
      <c r="O18" s="7"/>
    </row>
    <row r="19" spans="1:15">
      <c r="A19" s="1">
        <v>7</v>
      </c>
      <c r="B19" s="1">
        <v>3.2</v>
      </c>
      <c r="C19" s="1">
        <v>4.7</v>
      </c>
      <c r="D19" s="1">
        <v>1.4</v>
      </c>
      <c r="E19" s="1" t="s">
        <v>7</v>
      </c>
      <c r="F19">
        <v>7.6628352490421464E-2</v>
      </c>
      <c r="M19" s="1"/>
      <c r="N19" s="7"/>
      <c r="O19" s="7"/>
    </row>
    <row r="20" spans="1:15">
      <c r="A20" s="1">
        <v>6.9</v>
      </c>
      <c r="B20" s="1">
        <v>3.1</v>
      </c>
      <c r="C20" s="1">
        <v>4.9000000000000004</v>
      </c>
      <c r="D20" s="1">
        <v>1.5</v>
      </c>
      <c r="E20" s="1" t="s">
        <v>7</v>
      </c>
      <c r="F20">
        <v>6.9735006973500685E-2</v>
      </c>
      <c r="M20" s="1"/>
      <c r="N20" s="7"/>
      <c r="O20" s="7"/>
    </row>
    <row r="21" spans="1:15">
      <c r="A21" s="1">
        <v>5.8</v>
      </c>
      <c r="B21" s="1">
        <v>2.7</v>
      </c>
      <c r="C21" s="1">
        <v>5.0999999999999996</v>
      </c>
      <c r="D21" s="1">
        <v>1.9</v>
      </c>
      <c r="E21" s="1" t="s">
        <v>6</v>
      </c>
      <c r="F21">
        <v>6.4892926670992876E-2</v>
      </c>
      <c r="M21" s="1"/>
      <c r="N21" s="7"/>
      <c r="O21" s="7"/>
    </row>
    <row r="22" spans="1:15">
      <c r="A22" s="1">
        <v>6.3</v>
      </c>
      <c r="B22" s="1">
        <v>2.9</v>
      </c>
      <c r="C22" s="1">
        <v>5.6</v>
      </c>
      <c r="D22" s="1">
        <v>1.8</v>
      </c>
      <c r="E22" s="1" t="s">
        <v>6</v>
      </c>
      <c r="F22">
        <v>5.268703898840886E-2</v>
      </c>
      <c r="M22" s="1"/>
      <c r="N22" s="7"/>
      <c r="O22" s="7"/>
    </row>
    <row r="23" spans="1:15">
      <c r="A23" s="1">
        <v>6.5</v>
      </c>
      <c r="B23" s="1">
        <v>3</v>
      </c>
      <c r="C23" s="1">
        <v>5.8</v>
      </c>
      <c r="D23" s="1">
        <v>2.2000000000000002</v>
      </c>
      <c r="E23" s="1" t="s">
        <v>6</v>
      </c>
      <c r="F23">
        <v>4.5310376076121428E-2</v>
      </c>
      <c r="M23" s="1"/>
      <c r="N23" s="7"/>
      <c r="O23" s="7"/>
    </row>
    <row r="24" spans="1:15">
      <c r="A24" s="1">
        <v>6.3</v>
      </c>
      <c r="B24" s="1">
        <v>3.3</v>
      </c>
      <c r="C24" s="1">
        <v>6</v>
      </c>
      <c r="D24" s="1">
        <v>2.5</v>
      </c>
      <c r="E24" s="1" t="s">
        <v>6</v>
      </c>
      <c r="F24">
        <v>4.1545492314083929E-2</v>
      </c>
      <c r="M24" s="1"/>
      <c r="N24" s="7"/>
      <c r="O24" s="7"/>
    </row>
    <row r="25" spans="1:15">
      <c r="A25" s="1">
        <v>7.1</v>
      </c>
      <c r="B25" s="1">
        <v>3</v>
      </c>
      <c r="C25" s="1">
        <v>5.9</v>
      </c>
      <c r="D25" s="1">
        <v>2.1</v>
      </c>
      <c r="E25" s="1" t="s">
        <v>6</v>
      </c>
      <c r="F25">
        <v>4.1271151465125881E-2</v>
      </c>
      <c r="M25" s="1"/>
      <c r="N25" s="7"/>
      <c r="O25" s="7"/>
    </row>
    <row r="26" spans="1:15">
      <c r="M26" s="1"/>
      <c r="N26" s="7"/>
      <c r="O26" s="7"/>
    </row>
  </sheetData>
  <sortState ref="A9:F25">
    <sortCondition descending="1" ref="F9:F25"/>
  </sortState>
  <mergeCells count="1">
    <mergeCell ref="A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- 2</vt:lpstr>
      <vt:lpstr>Question - 3</vt:lpstr>
      <vt:lpstr>Question - 4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Kevadia</dc:creator>
  <cp:lastModifiedBy>Harsh Kevadia</cp:lastModifiedBy>
  <dcterms:created xsi:type="dcterms:W3CDTF">2017-03-28T00:52:39Z</dcterms:created>
  <dcterms:modified xsi:type="dcterms:W3CDTF">2017-03-29T22:37:35Z</dcterms:modified>
</cp:coreProperties>
</file>