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_NotSynced\tools_notsynced\shared-ubuntu64_20-04\aurora\aurora\util\"/>
    </mc:Choice>
  </mc:AlternateContent>
  <xr:revisionPtr revIDLastSave="0" documentId="13_ncr:1_{780A492A-3A1E-4626-B7B1-1D350F94A7F2}" xr6:coauthVersionLast="47" xr6:coauthVersionMax="47" xr10:uidLastSave="{00000000-0000-0000-0000-000000000000}"/>
  <bookViews>
    <workbookView xWindow="-108" yWindow="-108" windowWidth="23256" windowHeight="12456" activeTab="1" xr2:uid="{9F8097C1-F9CF-408B-BB50-E04E5A75C9CD}"/>
  </bookViews>
  <sheets>
    <sheet name="AddressCalculation" sheetId="1" r:id="rId1"/>
    <sheet name="SupportedInstructions" sheetId="2" r:id="rId2"/>
  </sheets>
  <definedNames>
    <definedName name="_xlnm._FilterDatabase" localSheetId="1" hidden="1">SupportedInstructions!$A$9:$J$38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J38" i="1"/>
  <c r="J37" i="1"/>
  <c r="J36" i="1"/>
  <c r="J35" i="1"/>
  <c r="K36" i="1" s="1"/>
  <c r="J34" i="1"/>
  <c r="J33" i="1"/>
  <c r="K34" i="1" s="1"/>
  <c r="H26" i="1"/>
  <c r="A26" i="1"/>
  <c r="B10" i="1"/>
  <c r="E14" i="1"/>
  <c r="F5" i="1"/>
  <c r="G5" i="1" s="1"/>
  <c r="H5" i="1" s="1"/>
  <c r="D8" i="1"/>
  <c r="D7" i="1"/>
  <c r="D6" i="1"/>
  <c r="D5" i="1"/>
  <c r="D4" i="1"/>
  <c r="D3" i="1"/>
  <c r="D2" i="1"/>
  <c r="E2" i="1" s="1"/>
  <c r="B3" i="1" s="1"/>
  <c r="E3" i="1" l="1"/>
  <c r="B4" i="1" s="1"/>
  <c r="E4" i="1" s="1"/>
  <c r="B5" i="1" s="1"/>
  <c r="E5" i="1"/>
  <c r="B6" i="1" s="1"/>
  <c r="E6" i="1" s="1"/>
  <c r="B7" i="1" s="1"/>
  <c r="E7" i="1" s="1"/>
  <c r="B8" i="1" s="1"/>
  <c r="E8" i="1" s="1"/>
  <c r="E13" i="1"/>
  <c r="E15" i="1" s="1"/>
  <c r="E16" i="1" s="1"/>
</calcChain>
</file>

<file path=xl/sharedStrings.xml><?xml version="1.0" encoding="utf-8"?>
<sst xmlns="http://schemas.openxmlformats.org/spreadsheetml/2006/main" count="317" uniqueCount="131">
  <si>
    <t>Remarks</t>
  </si>
  <si>
    <t>S.no</t>
  </si>
  <si>
    <t>RV64I Base Instructions</t>
  </si>
  <si>
    <t xml:space="preserve">Instruction </t>
  </si>
  <si>
    <t>31               27        26     25</t>
  </si>
  <si>
    <t>24        20</t>
  </si>
  <si>
    <t>19        15</t>
  </si>
  <si>
    <t>14        12</t>
  </si>
  <si>
    <t>11                 7</t>
  </si>
  <si>
    <t>6             0</t>
  </si>
  <si>
    <t>R-type</t>
  </si>
  <si>
    <t>funct7</t>
  </si>
  <si>
    <t>rs2</t>
  </si>
  <si>
    <t>rs1</t>
  </si>
  <si>
    <t>funct3</t>
  </si>
  <si>
    <t>rd</t>
  </si>
  <si>
    <t>opcode</t>
  </si>
  <si>
    <t>I-type</t>
  </si>
  <si>
    <t>imm[11:0]</t>
  </si>
  <si>
    <t>S-type</t>
  </si>
  <si>
    <t>imm[11:5]</t>
  </si>
  <si>
    <t>imm[4:0]</t>
  </si>
  <si>
    <t>B-type</t>
  </si>
  <si>
    <t>imm[12|10:5]</t>
  </si>
  <si>
    <t>imm[4:1|11]</t>
  </si>
  <si>
    <t>U-type</t>
  </si>
  <si>
    <t>imm[31:12]</t>
  </si>
  <si>
    <t>J-type</t>
  </si>
  <si>
    <t>imm[20|10:1|11|19:12]</t>
  </si>
  <si>
    <t>Mnemonic</t>
  </si>
  <si>
    <t>BEQ</t>
  </si>
  <si>
    <t>BNE</t>
  </si>
  <si>
    <t>BLT</t>
  </si>
  <si>
    <t>Supported</t>
  </si>
  <si>
    <t>BGE</t>
  </si>
  <si>
    <t>BLTU</t>
  </si>
  <si>
    <t>BGEU</t>
  </si>
  <si>
    <t>JAL</t>
  </si>
  <si>
    <t>JALR</t>
  </si>
  <si>
    <t>SD</t>
  </si>
  <si>
    <t>LD</t>
  </si>
  <si>
    <t>ADDI</t>
  </si>
  <si>
    <t>SLTI</t>
  </si>
  <si>
    <t>SLTIU</t>
  </si>
  <si>
    <t>XORI</t>
  </si>
  <si>
    <t>ORI</t>
  </si>
  <si>
    <t>ANDI</t>
  </si>
  <si>
    <t>SLLI</t>
  </si>
  <si>
    <t>shamt</t>
  </si>
  <si>
    <t>SRLI</t>
  </si>
  <si>
    <t>SRAI</t>
  </si>
  <si>
    <t>ADD</t>
  </si>
  <si>
    <t>SUB</t>
  </si>
  <si>
    <t>SLL</t>
  </si>
  <si>
    <t>SLT</t>
  </si>
  <si>
    <t>SLTU</t>
  </si>
  <si>
    <t>XOR</t>
  </si>
  <si>
    <t>Status</t>
  </si>
  <si>
    <t>SRA</t>
  </si>
  <si>
    <t>OR</t>
  </si>
  <si>
    <t>in_data</t>
  </si>
  <si>
    <t>in_ctrl</t>
  </si>
  <si>
    <t>PacketNo</t>
  </si>
  <si>
    <t>pcap length (64-bit words)</t>
  </si>
  <si>
    <t>Start Offset (in 64-bit word)</t>
  </si>
  <si>
    <t>End Offset (in 64-bit word)</t>
  </si>
  <si>
    <t>pcap length (in Bytes)</t>
  </si>
  <si>
    <t>Offset from Start of new packet (in bytes)</t>
  </si>
  <si>
    <t>Offset from Start of new packet (in 64-bit words)</t>
  </si>
  <si>
    <t>ASSUMPTION: DataWidth of 16 bits</t>
  </si>
  <si>
    <t>Real Data offset in bytes</t>
  </si>
  <si>
    <t>Real Payload start (in 64 bit words)</t>
  </si>
  <si>
    <t>Real Payload length (in 64 bit words)</t>
  </si>
  <si>
    <t>Write the match count at</t>
  </si>
  <si>
    <t>Logic Thief Calculations</t>
  </si>
  <si>
    <t>probe_w_addr_i</t>
  </si>
  <si>
    <t>probe_data_i</t>
  </si>
  <si>
    <t>state_i</t>
  </si>
  <si>
    <t>mem_pc_carry_baggage_w</t>
  </si>
  <si>
    <t>bmem_read_addr_w</t>
  </si>
  <si>
    <t>bmem_dout_w</t>
  </si>
  <si>
    <t>bmem_wr_en_w</t>
  </si>
  <si>
    <t>bmem_write_addr_w</t>
  </si>
  <si>
    <t>bmem_din_w</t>
  </si>
  <si>
    <t>[1:0]</t>
  </si>
  <si>
    <t>[7:0]</t>
  </si>
  <si>
    <t>[71:0]</t>
  </si>
  <si>
    <t>[0:0]</t>
  </si>
  <si>
    <t>word_0</t>
  </si>
  <si>
    <t>wr_data_lo</t>
  </si>
  <si>
    <t>word_1</t>
  </si>
  <si>
    <t>wr_data_hi</t>
  </si>
  <si>
    <t>word_2</t>
  </si>
  <si>
    <t>wr_data_ctrl</t>
  </si>
  <si>
    <t>[15:8]</t>
  </si>
  <si>
    <t>wr_addr</t>
  </si>
  <si>
    <t>[16]</t>
  </si>
  <si>
    <t>wr_en</t>
  </si>
  <si>
    <t>[31:17]</t>
  </si>
  <si>
    <t>rd_data_lo_lo</t>
  </si>
  <si>
    <t>word_3</t>
  </si>
  <si>
    <t>[16:0]</t>
  </si>
  <si>
    <t>rd_data_lo_up</t>
  </si>
  <si>
    <t>rd_data_hi_lo</t>
  </si>
  <si>
    <t>word_4</t>
  </si>
  <si>
    <t>rd_data_hi_up</t>
  </si>
  <si>
    <t>[24:17]</t>
  </si>
  <si>
    <t>rd_data_ctrl</t>
  </si>
  <si>
    <t>[31:25]</t>
  </si>
  <si>
    <t>rd_addr</t>
  </si>
  <si>
    <t>word_5</t>
  </si>
  <si>
    <t>[0]</t>
  </si>
  <si>
    <t>[8:1]</t>
  </si>
  <si>
    <t>pc</t>
  </si>
  <si>
    <t>[10:9]</t>
  </si>
  <si>
    <t>state</t>
  </si>
  <si>
    <t>SRL</t>
  </si>
  <si>
    <t>AND</t>
  </si>
  <si>
    <t>000</t>
  </si>
  <si>
    <t>0100011</t>
  </si>
  <si>
    <t>011</t>
  </si>
  <si>
    <t>0000011</t>
  </si>
  <si>
    <t>0010011</t>
  </si>
  <si>
    <t>001</t>
  </si>
  <si>
    <t>shamt [25:20]</t>
  </si>
  <si>
    <t>0110011</t>
  </si>
  <si>
    <t>0000_000</t>
  </si>
  <si>
    <t>0100_000</t>
  </si>
  <si>
    <t>0000_00 [31:26]</t>
  </si>
  <si>
    <t>uses immediate</t>
  </si>
  <si>
    <t>0100_00 [31:26]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</si>
</sst>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rgb="FF000000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46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4" fillId="2" borderId="9" xfId="0" applyFont="1" applyFill="1" applyBorder="1"/>
    <xf numFmtId="0" fontId="4" fillId="2" borderId="10" xfId="0" applyFont="1" applyFill="1" applyBorder="1"/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/>
    <xf numFmtId="0" fontId="1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C3B60-3C82-4E9D-8861-118DDA848928}">
  <dimension ref="A1:U41"/>
  <sheetViews>
    <sheetView topLeftCell="A12" workbookViewId="0">
      <selection activeCell="A22" sqref="A22:L41"/>
    </sheetView>
  </sheetViews>
  <sheetFormatPr defaultRowHeight="14.4" x14ac:dyDescent="0.3"/>
  <cols>
    <col min="1" max="1" width="10.77734375" style="2" bestFit="1" customWidth="1"/>
    <col min="2" max="2" width="19.5546875" style="2" bestFit="1" customWidth="1"/>
    <col min="3" max="8" width="19.5546875" style="2" customWidth="1"/>
    <col min="9" max="10" width="9.5546875" style="2" bestFit="1" customWidth="1"/>
    <col min="11" max="11" width="9.5546875" style="1" bestFit="1" customWidth="1"/>
    <col min="12" max="15" width="8.88671875" style="1"/>
    <col min="16" max="16" width="11.6640625" style="1" bestFit="1" customWidth="1"/>
    <col min="17" max="21" width="18.109375" style="3" customWidth="1"/>
    <col min="22" max="16384" width="8.88671875" style="1"/>
  </cols>
  <sheetData>
    <row r="1" spans="1:15" s="3" customFormat="1" ht="57.6" x14ac:dyDescent="0.3">
      <c r="A1" s="4" t="s">
        <v>62</v>
      </c>
      <c r="B1" s="4" t="s">
        <v>64</v>
      </c>
      <c r="C1" s="4" t="s">
        <v>66</v>
      </c>
      <c r="D1" s="4" t="s">
        <v>63</v>
      </c>
      <c r="E1" s="4" t="s">
        <v>65</v>
      </c>
      <c r="F1" s="4" t="s">
        <v>67</v>
      </c>
      <c r="G1" s="4" t="s">
        <v>70</v>
      </c>
      <c r="H1" s="4" t="s">
        <v>68</v>
      </c>
      <c r="I1" s="4" t="s">
        <v>61</v>
      </c>
      <c r="J1" s="4" t="s">
        <v>60</v>
      </c>
      <c r="K1" s="3" t="s">
        <v>0</v>
      </c>
    </row>
    <row r="2" spans="1:15" x14ac:dyDescent="0.3">
      <c r="A2" s="2">
        <v>1</v>
      </c>
      <c r="B2" s="2">
        <v>0</v>
      </c>
      <c r="C2" s="2">
        <v>74</v>
      </c>
      <c r="D2" s="2">
        <f t="shared" ref="D2:D8" si="0">ROUNDUP(C2/8,0)</f>
        <v>10</v>
      </c>
      <c r="E2" s="2">
        <f t="shared" ref="E2:E8" si="1">B2+D2</f>
        <v>10</v>
      </c>
    </row>
    <row r="3" spans="1:15" x14ac:dyDescent="0.3">
      <c r="A3" s="2">
        <v>2</v>
      </c>
      <c r="B3" s="2">
        <f t="shared" ref="B3:B8" si="2">E2+1</f>
        <v>11</v>
      </c>
      <c r="C3" s="2">
        <v>66</v>
      </c>
      <c r="D3" s="2">
        <f t="shared" si="0"/>
        <v>9</v>
      </c>
      <c r="E3" s="2">
        <f t="shared" si="1"/>
        <v>20</v>
      </c>
    </row>
    <row r="4" spans="1:15" x14ac:dyDescent="0.3">
      <c r="A4" s="2">
        <v>3</v>
      </c>
      <c r="B4" s="2">
        <f t="shared" si="2"/>
        <v>21</v>
      </c>
      <c r="C4" s="2">
        <v>94</v>
      </c>
      <c r="D4" s="2">
        <f t="shared" si="0"/>
        <v>12</v>
      </c>
      <c r="E4" s="2">
        <f t="shared" si="1"/>
        <v>33</v>
      </c>
    </row>
    <row r="5" spans="1:15" x14ac:dyDescent="0.3">
      <c r="A5" s="2">
        <v>4</v>
      </c>
      <c r="B5" s="2">
        <f t="shared" si="2"/>
        <v>34</v>
      </c>
      <c r="C5" s="2">
        <v>5858</v>
      </c>
      <c r="D5" s="2">
        <f t="shared" si="0"/>
        <v>733</v>
      </c>
      <c r="E5" s="2">
        <f t="shared" si="1"/>
        <v>767</v>
      </c>
      <c r="F5" s="2">
        <f>14+20+32</f>
        <v>66</v>
      </c>
      <c r="G5" s="2">
        <f>F5+6</f>
        <v>72</v>
      </c>
      <c r="H5" s="2">
        <f>ROUNDUP(G5/8,0)+1</f>
        <v>10</v>
      </c>
    </row>
    <row r="6" spans="1:15" x14ac:dyDescent="0.3">
      <c r="A6" s="2">
        <v>5</v>
      </c>
      <c r="B6" s="2">
        <f t="shared" si="2"/>
        <v>768</v>
      </c>
      <c r="C6" s="2">
        <v>2466</v>
      </c>
      <c r="D6" s="2">
        <f t="shared" si="0"/>
        <v>309</v>
      </c>
      <c r="E6" s="2">
        <f t="shared" si="1"/>
        <v>1077</v>
      </c>
    </row>
    <row r="7" spans="1:15" x14ac:dyDescent="0.3">
      <c r="A7" s="2">
        <v>6</v>
      </c>
      <c r="B7" s="2">
        <f t="shared" si="2"/>
        <v>1078</v>
      </c>
      <c r="C7" s="2">
        <v>66</v>
      </c>
      <c r="D7" s="2">
        <f t="shared" si="0"/>
        <v>9</v>
      </c>
      <c r="E7" s="2">
        <f t="shared" si="1"/>
        <v>1087</v>
      </c>
    </row>
    <row r="8" spans="1:15" x14ac:dyDescent="0.3">
      <c r="A8" s="2">
        <v>7</v>
      </c>
      <c r="B8" s="2">
        <f t="shared" si="2"/>
        <v>1088</v>
      </c>
      <c r="C8" s="2">
        <v>66</v>
      </c>
      <c r="D8" s="2">
        <f t="shared" si="0"/>
        <v>9</v>
      </c>
      <c r="E8" s="2">
        <f t="shared" si="1"/>
        <v>1097</v>
      </c>
    </row>
    <row r="9" spans="1:15" x14ac:dyDescent="0.3">
      <c r="M9" s="31"/>
      <c r="N9" s="31"/>
      <c r="O9" s="31"/>
    </row>
    <row r="10" spans="1:15" x14ac:dyDescent="0.3">
      <c r="B10" s="2">
        <f>8*16</f>
        <v>128</v>
      </c>
      <c r="F10" s="2" t="s">
        <v>69</v>
      </c>
    </row>
    <row r="13" spans="1:15" x14ac:dyDescent="0.3">
      <c r="D13" s="5" t="s">
        <v>71</v>
      </c>
      <c r="E13" s="2">
        <f>B5+H5</f>
        <v>44</v>
      </c>
    </row>
    <row r="14" spans="1:15" x14ac:dyDescent="0.3">
      <c r="D14" s="5" t="s">
        <v>72</v>
      </c>
      <c r="E14" s="2">
        <f>16</f>
        <v>16</v>
      </c>
    </row>
    <row r="15" spans="1:15" x14ac:dyDescent="0.3">
      <c r="D15" s="5" t="s">
        <v>72</v>
      </c>
      <c r="E15" s="2">
        <f>E13+E14-1</f>
        <v>59</v>
      </c>
    </row>
    <row r="16" spans="1:15" x14ac:dyDescent="0.3">
      <c r="D16" s="5" t="s">
        <v>73</v>
      </c>
      <c r="E16" s="2">
        <f>E15+1</f>
        <v>60</v>
      </c>
    </row>
    <row r="20" spans="1:12" x14ac:dyDescent="0.3">
      <c r="A20" s="6" t="s">
        <v>74</v>
      </c>
    </row>
    <row r="22" spans="1:12" x14ac:dyDescent="0.3">
      <c r="A22"/>
      <c r="B22"/>
      <c r="C22"/>
      <c r="D22"/>
      <c r="E22" t="s">
        <v>75</v>
      </c>
      <c r="F22" t="s">
        <v>76</v>
      </c>
      <c r="G22"/>
      <c r="H22"/>
      <c r="I22"/>
      <c r="J22"/>
      <c r="K22"/>
      <c r="L22"/>
    </row>
    <row r="23" spans="1:12" x14ac:dyDescent="0.3">
      <c r="A23"/>
      <c r="B23"/>
      <c r="C23"/>
      <c r="D23"/>
      <c r="E23"/>
      <c r="F23"/>
      <c r="G23"/>
      <c r="H23"/>
      <c r="I23"/>
      <c r="J23"/>
      <c r="K23"/>
      <c r="L23"/>
    </row>
    <row r="24" spans="1:12" x14ac:dyDescent="0.3">
      <c r="A24"/>
      <c r="B24" t="s">
        <v>77</v>
      </c>
      <c r="C24" t="s">
        <v>78</v>
      </c>
      <c r="D24" t="s">
        <v>79</v>
      </c>
      <c r="E24" t="s">
        <v>80</v>
      </c>
      <c r="F24" t="s">
        <v>81</v>
      </c>
      <c r="G24" t="s">
        <v>82</v>
      </c>
      <c r="H24" t="s">
        <v>83</v>
      </c>
      <c r="I24"/>
      <c r="J24"/>
      <c r="K24"/>
      <c r="L24"/>
    </row>
    <row r="25" spans="1:12" x14ac:dyDescent="0.3">
      <c r="A25"/>
      <c r="B25" s="7" t="s">
        <v>84</v>
      </c>
      <c r="C25" s="7" t="s">
        <v>85</v>
      </c>
      <c r="D25" s="7" t="s">
        <v>85</v>
      </c>
      <c r="E25" s="7" t="s">
        <v>86</v>
      </c>
      <c r="F25" s="7" t="s">
        <v>87</v>
      </c>
      <c r="G25" s="7" t="s">
        <v>85</v>
      </c>
      <c r="H25" s="7" t="s">
        <v>86</v>
      </c>
      <c r="I25"/>
      <c r="J25"/>
      <c r="K25"/>
      <c r="L25"/>
    </row>
    <row r="26" spans="1:12" x14ac:dyDescent="0.3">
      <c r="A26">
        <f>SUM(B26:H26)</f>
        <v>171</v>
      </c>
      <c r="B26">
        <v>2</v>
      </c>
      <c r="C26">
        <v>8</v>
      </c>
      <c r="D26">
        <v>8</v>
      </c>
      <c r="E26">
        <v>72</v>
      </c>
      <c r="F26">
        <v>1</v>
      </c>
      <c r="G26">
        <v>8</v>
      </c>
      <c r="H26">
        <f>72</f>
        <v>72</v>
      </c>
      <c r="I26"/>
      <c r="J26"/>
      <c r="K26"/>
      <c r="L26"/>
    </row>
    <row r="27" spans="1:12" x14ac:dyDescent="0.3">
      <c r="A27"/>
      <c r="B27"/>
      <c r="C27"/>
      <c r="D27"/>
      <c r="E27"/>
      <c r="F27"/>
      <c r="G27"/>
      <c r="H27"/>
      <c r="I27"/>
      <c r="J27"/>
      <c r="K27"/>
      <c r="L27"/>
    </row>
    <row r="28" spans="1:12" x14ac:dyDescent="0.3">
      <c r="A28"/>
      <c r="B28"/>
      <c r="C28"/>
      <c r="D28"/>
      <c r="E28"/>
      <c r="F28"/>
      <c r="G28" t="s">
        <v>88</v>
      </c>
      <c r="H28">
        <v>32</v>
      </c>
      <c r="I28" t="s">
        <v>89</v>
      </c>
      <c r="J28"/>
      <c r="K28"/>
      <c r="L28"/>
    </row>
    <row r="29" spans="1:12" x14ac:dyDescent="0.3">
      <c r="A29"/>
      <c r="B29"/>
      <c r="C29"/>
      <c r="D29"/>
      <c r="E29"/>
      <c r="F29"/>
      <c r="G29" t="s">
        <v>90</v>
      </c>
      <c r="H29">
        <v>32</v>
      </c>
      <c r="I29" t="s">
        <v>91</v>
      </c>
      <c r="J29"/>
      <c r="K29"/>
      <c r="L29"/>
    </row>
    <row r="30" spans="1:12" x14ac:dyDescent="0.3">
      <c r="A30"/>
      <c r="B30"/>
      <c r="C30"/>
      <c r="D30"/>
      <c r="E30"/>
      <c r="F30"/>
      <c r="G30" t="s">
        <v>92</v>
      </c>
      <c r="H30" t="s">
        <v>85</v>
      </c>
      <c r="I30" t="s">
        <v>93</v>
      </c>
      <c r="J30"/>
      <c r="K30"/>
      <c r="L30"/>
    </row>
    <row r="31" spans="1:12" x14ac:dyDescent="0.3">
      <c r="A31"/>
      <c r="B31"/>
      <c r="C31"/>
      <c r="D31"/>
      <c r="E31"/>
      <c r="F31"/>
      <c r="G31" t="s">
        <v>92</v>
      </c>
      <c r="H31" t="s">
        <v>94</v>
      </c>
      <c r="I31" t="s">
        <v>95</v>
      </c>
      <c r="J31"/>
      <c r="K31"/>
      <c r="L31"/>
    </row>
    <row r="32" spans="1:12" x14ac:dyDescent="0.3">
      <c r="A32"/>
      <c r="B32"/>
      <c r="C32"/>
      <c r="D32"/>
      <c r="E32"/>
      <c r="F32"/>
      <c r="G32" t="s">
        <v>92</v>
      </c>
      <c r="H32" t="s">
        <v>96</v>
      </c>
      <c r="I32" t="s">
        <v>97</v>
      </c>
      <c r="J32"/>
      <c r="K32"/>
      <c r="L32"/>
    </row>
    <row r="33" spans="1:12" x14ac:dyDescent="0.3">
      <c r="A33"/>
      <c r="B33"/>
      <c r="C33"/>
      <c r="D33"/>
      <c r="E33"/>
      <c r="F33"/>
      <c r="G33" t="s">
        <v>92</v>
      </c>
      <c r="H33" t="s">
        <v>98</v>
      </c>
      <c r="I33" t="s">
        <v>99</v>
      </c>
      <c r="J33">
        <f>31-17+1</f>
        <v>15</v>
      </c>
      <c r="K33"/>
      <c r="L33"/>
    </row>
    <row r="34" spans="1:12" x14ac:dyDescent="0.3">
      <c r="A34"/>
      <c r="B34"/>
      <c r="C34"/>
      <c r="D34"/>
      <c r="E34"/>
      <c r="F34"/>
      <c r="G34" t="s">
        <v>100</v>
      </c>
      <c r="H34" t="s">
        <v>101</v>
      </c>
      <c r="I34" t="s">
        <v>102</v>
      </c>
      <c r="J34">
        <f>16-0+1</f>
        <v>17</v>
      </c>
      <c r="K34">
        <f>SUM(J33:J34)</f>
        <v>32</v>
      </c>
      <c r="L34"/>
    </row>
    <row r="35" spans="1:12" x14ac:dyDescent="0.3">
      <c r="A35"/>
      <c r="B35"/>
      <c r="C35"/>
      <c r="D35"/>
      <c r="E35"/>
      <c r="F35"/>
      <c r="G35" t="s">
        <v>100</v>
      </c>
      <c r="H35" t="s">
        <v>98</v>
      </c>
      <c r="I35" t="s">
        <v>103</v>
      </c>
      <c r="J35">
        <f>31-17+1</f>
        <v>15</v>
      </c>
      <c r="K35"/>
      <c r="L35"/>
    </row>
    <row r="36" spans="1:12" x14ac:dyDescent="0.3">
      <c r="A36"/>
      <c r="B36"/>
      <c r="C36"/>
      <c r="D36"/>
      <c r="E36"/>
      <c r="F36"/>
      <c r="G36" t="s">
        <v>104</v>
      </c>
      <c r="H36" t="s">
        <v>101</v>
      </c>
      <c r="I36" t="s">
        <v>105</v>
      </c>
      <c r="J36">
        <f>16-0+1</f>
        <v>17</v>
      </c>
      <c r="K36">
        <f>SUM(J35:J36)</f>
        <v>32</v>
      </c>
      <c r="L36"/>
    </row>
    <row r="37" spans="1:12" x14ac:dyDescent="0.3">
      <c r="A37"/>
      <c r="B37"/>
      <c r="C37"/>
      <c r="D37"/>
      <c r="E37"/>
      <c r="F37"/>
      <c r="G37" t="s">
        <v>104</v>
      </c>
      <c r="H37" t="s">
        <v>106</v>
      </c>
      <c r="I37" t="s">
        <v>107</v>
      </c>
      <c r="J37">
        <f>24-17+1</f>
        <v>8</v>
      </c>
      <c r="K37"/>
      <c r="L37"/>
    </row>
    <row r="38" spans="1:12" x14ac:dyDescent="0.3">
      <c r="A38"/>
      <c r="B38"/>
      <c r="C38"/>
      <c r="D38"/>
      <c r="E38"/>
      <c r="F38"/>
      <c r="G38" t="s">
        <v>104</v>
      </c>
      <c r="H38" t="s">
        <v>108</v>
      </c>
      <c r="I38" t="s">
        <v>109</v>
      </c>
      <c r="J38">
        <f>31-25+1</f>
        <v>7</v>
      </c>
      <c r="K38"/>
      <c r="L38"/>
    </row>
    <row r="39" spans="1:12" x14ac:dyDescent="0.3">
      <c r="A39"/>
      <c r="B39"/>
      <c r="C39"/>
      <c r="D39"/>
      <c r="E39"/>
      <c r="F39"/>
      <c r="G39" t="s">
        <v>110</v>
      </c>
      <c r="H39" t="s">
        <v>111</v>
      </c>
      <c r="I39" t="s">
        <v>109</v>
      </c>
      <c r="J39">
        <v>1</v>
      </c>
      <c r="K39"/>
      <c r="L39"/>
    </row>
    <row r="40" spans="1:12" x14ac:dyDescent="0.3">
      <c r="A40"/>
      <c r="B40"/>
      <c r="C40"/>
      <c r="D40"/>
      <c r="E40"/>
      <c r="F40"/>
      <c r="G40" t="s">
        <v>110</v>
      </c>
      <c r="H40" t="s">
        <v>112</v>
      </c>
      <c r="I40" t="s">
        <v>113</v>
      </c>
      <c r="J40">
        <f>8-1+1</f>
        <v>8</v>
      </c>
      <c r="K40"/>
      <c r="L40"/>
    </row>
    <row r="41" spans="1:12" x14ac:dyDescent="0.3">
      <c r="A41"/>
      <c r="B41"/>
      <c r="C41"/>
      <c r="D41"/>
      <c r="E41"/>
      <c r="F41"/>
      <c r="G41" t="s">
        <v>110</v>
      </c>
      <c r="H41" t="s">
        <v>114</v>
      </c>
      <c r="I41" t="s">
        <v>115</v>
      </c>
      <c r="J41">
        <v>2</v>
      </c>
      <c r="K41"/>
      <c r="L41"/>
    </row>
  </sheetData>
  <mergeCells count="1">
    <mergeCell ref="M9:O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8A4F-0024-4945-B628-DE4466340293}">
  <sheetPr filterMode="1"/>
  <dimension ref="A1:K38"/>
  <sheetViews>
    <sheetView showGridLines="0" tabSelected="1" workbookViewId="0">
      <pane ySplit="9" topLeftCell="A10" activePane="bottomLeft" state="frozen"/>
      <selection pane="bottomLeft" activeCell="C28" sqref="C28"/>
    </sheetView>
  </sheetViews>
  <sheetFormatPr defaultRowHeight="13.8" x14ac:dyDescent="0.3"/>
  <cols>
    <col min="1" max="1" width="5.88671875" style="8" bestFit="1" customWidth="1"/>
    <col min="2" max="2" width="15.77734375" style="8" bestFit="1" customWidth="1"/>
    <col min="3" max="3" width="46" style="8" bestFit="1" customWidth="1"/>
    <col min="4" max="4" width="15.5546875" style="8" bestFit="1" customWidth="1"/>
    <col min="5" max="6" width="15.77734375" style="8" bestFit="1" customWidth="1"/>
    <col min="7" max="7" width="25.88671875" style="8" bestFit="1" customWidth="1"/>
    <col min="8" max="8" width="19.5546875" style="8" bestFit="1" customWidth="1"/>
    <col min="9" max="9" width="10.77734375" style="8" bestFit="1" customWidth="1"/>
    <col min="10" max="10" width="12" style="8" bestFit="1" customWidth="1"/>
    <col min="11" max="11" width="16.6640625" style="8" bestFit="1" customWidth="1"/>
    <col min="12" max="16384" width="8.88671875" style="8"/>
  </cols>
  <sheetData>
    <row r="1" spans="1:11" x14ac:dyDescent="0.3">
      <c r="A1" s="16" t="s">
        <v>1</v>
      </c>
      <c r="B1" s="35" t="s">
        <v>2</v>
      </c>
      <c r="C1" s="36"/>
      <c r="D1" s="36"/>
      <c r="E1" s="36"/>
      <c r="F1" s="36"/>
      <c r="G1" s="36"/>
      <c r="H1" s="36"/>
      <c r="I1" s="17"/>
      <c r="J1" s="18"/>
    </row>
    <row r="2" spans="1:11" x14ac:dyDescent="0.3">
      <c r="A2" s="16"/>
      <c r="B2" s="19" t="s">
        <v>3</v>
      </c>
      <c r="C2" s="19" t="s">
        <v>4</v>
      </c>
      <c r="D2" s="19" t="s">
        <v>5</v>
      </c>
      <c r="E2" s="19" t="s">
        <v>6</v>
      </c>
      <c r="F2" s="19" t="s">
        <v>7</v>
      </c>
      <c r="G2" s="19" t="s">
        <v>8</v>
      </c>
      <c r="H2" s="19" t="s">
        <v>9</v>
      </c>
      <c r="I2" s="17"/>
      <c r="J2" s="18"/>
    </row>
    <row r="3" spans="1:11" x14ac:dyDescent="0.3">
      <c r="A3" s="16"/>
      <c r="B3" s="19" t="s">
        <v>10</v>
      </c>
      <c r="C3" s="19" t="s">
        <v>11</v>
      </c>
      <c r="D3" s="19" t="s">
        <v>12</v>
      </c>
      <c r="E3" s="19" t="s">
        <v>13</v>
      </c>
      <c r="F3" s="19" t="s">
        <v>14</v>
      </c>
      <c r="G3" s="19" t="s">
        <v>15</v>
      </c>
      <c r="H3" s="19" t="s">
        <v>16</v>
      </c>
      <c r="I3" s="17"/>
      <c r="J3" s="18"/>
    </row>
    <row r="4" spans="1:11" x14ac:dyDescent="0.3">
      <c r="A4" s="16"/>
      <c r="B4" s="19" t="s">
        <v>17</v>
      </c>
      <c r="C4" s="35" t="s">
        <v>18</v>
      </c>
      <c r="D4" s="37"/>
      <c r="E4" s="19" t="s">
        <v>13</v>
      </c>
      <c r="F4" s="19" t="s">
        <v>14</v>
      </c>
      <c r="G4" s="19" t="s">
        <v>15</v>
      </c>
      <c r="H4" s="19" t="s">
        <v>16</v>
      </c>
      <c r="I4" s="17"/>
      <c r="J4" s="18"/>
    </row>
    <row r="5" spans="1:11" x14ac:dyDescent="0.3">
      <c r="A5" s="16"/>
      <c r="B5" s="19" t="s">
        <v>19</v>
      </c>
      <c r="C5" s="19" t="s">
        <v>20</v>
      </c>
      <c r="D5" s="19" t="s">
        <v>12</v>
      </c>
      <c r="E5" s="19" t="s">
        <v>13</v>
      </c>
      <c r="F5" s="19" t="s">
        <v>14</v>
      </c>
      <c r="G5" s="19" t="s">
        <v>21</v>
      </c>
      <c r="H5" s="19" t="s">
        <v>16</v>
      </c>
      <c r="I5" s="17"/>
      <c r="J5" s="18"/>
    </row>
    <row r="6" spans="1:11" x14ac:dyDescent="0.3">
      <c r="A6" s="16"/>
      <c r="B6" s="19" t="s">
        <v>22</v>
      </c>
      <c r="C6" s="19" t="s">
        <v>23</v>
      </c>
      <c r="D6" s="19" t="s">
        <v>12</v>
      </c>
      <c r="E6" s="19" t="s">
        <v>13</v>
      </c>
      <c r="F6" s="19" t="s">
        <v>14</v>
      </c>
      <c r="G6" s="19" t="s">
        <v>24</v>
      </c>
      <c r="H6" s="19" t="s">
        <v>16</v>
      </c>
      <c r="I6" s="17"/>
      <c r="J6" s="18"/>
    </row>
    <row r="7" spans="1:11" x14ac:dyDescent="0.3">
      <c r="A7" s="16"/>
      <c r="B7" s="19" t="s">
        <v>25</v>
      </c>
      <c r="C7" s="35" t="s">
        <v>26</v>
      </c>
      <c r="D7" s="36"/>
      <c r="E7" s="36"/>
      <c r="F7" s="37"/>
      <c r="G7" s="19" t="s">
        <v>15</v>
      </c>
      <c r="H7" s="19" t="s">
        <v>16</v>
      </c>
      <c r="I7" s="17"/>
      <c r="J7" s="18"/>
    </row>
    <row r="8" spans="1:11" x14ac:dyDescent="0.3">
      <c r="A8" s="16"/>
      <c r="B8" s="19" t="s">
        <v>27</v>
      </c>
      <c r="C8" s="35" t="s">
        <v>28</v>
      </c>
      <c r="D8" s="36"/>
      <c r="E8" s="36"/>
      <c r="F8" s="37"/>
      <c r="G8" s="19" t="s">
        <v>15</v>
      </c>
      <c r="H8" s="19" t="s">
        <v>16</v>
      </c>
      <c r="I8" s="20"/>
      <c r="J8" s="21"/>
    </row>
    <row r="9" spans="1:11" s="9" customFormat="1" x14ac:dyDescent="0.3">
      <c r="A9" s="27"/>
      <c r="B9" s="28" t="s">
        <v>3</v>
      </c>
      <c r="C9" s="28"/>
      <c r="D9" s="28"/>
      <c r="E9" s="28"/>
      <c r="F9" s="28"/>
      <c r="G9" s="28"/>
      <c r="H9" s="28"/>
      <c r="I9" s="29" t="s">
        <v>29</v>
      </c>
      <c r="J9" s="30" t="s">
        <v>57</v>
      </c>
      <c r="K9" s="30" t="s">
        <v>129</v>
      </c>
    </row>
    <row r="10" spans="1:11" x14ac:dyDescent="0.3">
      <c r="A10" s="22">
        <v>1</v>
      </c>
      <c r="B10" s="23" t="s">
        <v>30</v>
      </c>
      <c r="C10" s="23" t="s">
        <v>23</v>
      </c>
      <c r="D10" s="23" t="s">
        <v>12</v>
      </c>
      <c r="E10" s="23" t="s">
        <v>13</v>
      </c>
      <c r="F10" s="24" t="s">
        <v>118</v>
      </c>
      <c r="G10" s="23" t="s">
        <v>24</v>
      </c>
      <c r="H10" s="23">
        <v>1100011</v>
      </c>
      <c r="I10" s="25" t="s">
        <v>22</v>
      </c>
      <c r="J10" s="26" t="s">
        <v>33</v>
      </c>
    </row>
    <row r="11" spans="1:11" hidden="1" x14ac:dyDescent="0.3">
      <c r="A11" s="13">
        <v>2</v>
      </c>
      <c r="B11" s="13" t="s">
        <v>31</v>
      </c>
      <c r="C11" s="13" t="s">
        <v>23</v>
      </c>
      <c r="D11" s="13" t="s">
        <v>12</v>
      </c>
      <c r="E11" s="13" t="s">
        <v>13</v>
      </c>
      <c r="F11" s="13">
        <v>1</v>
      </c>
      <c r="G11" s="13" t="s">
        <v>24</v>
      </c>
      <c r="H11" s="13">
        <v>1100011</v>
      </c>
      <c r="I11" s="14" t="s">
        <v>22</v>
      </c>
      <c r="J11" s="15"/>
    </row>
    <row r="12" spans="1:11" x14ac:dyDescent="0.3">
      <c r="A12" s="22">
        <v>3</v>
      </c>
      <c r="B12" s="23" t="s">
        <v>32</v>
      </c>
      <c r="C12" s="23" t="s">
        <v>23</v>
      </c>
      <c r="D12" s="23" t="s">
        <v>12</v>
      </c>
      <c r="E12" s="23" t="s">
        <v>13</v>
      </c>
      <c r="F12" s="23">
        <v>100</v>
      </c>
      <c r="G12" s="23" t="s">
        <v>24</v>
      </c>
      <c r="H12" s="23">
        <v>1100011</v>
      </c>
      <c r="I12" s="25" t="s">
        <v>22</v>
      </c>
      <c r="J12" s="26" t="s">
        <v>33</v>
      </c>
    </row>
    <row r="13" spans="1:11" hidden="1" x14ac:dyDescent="0.3">
      <c r="A13" s="13">
        <v>4</v>
      </c>
      <c r="B13" s="13" t="s">
        <v>34</v>
      </c>
      <c r="C13" s="13" t="s">
        <v>23</v>
      </c>
      <c r="D13" s="13" t="s">
        <v>12</v>
      </c>
      <c r="E13" s="13" t="s">
        <v>13</v>
      </c>
      <c r="F13" s="13">
        <v>101</v>
      </c>
      <c r="G13" s="13" t="s">
        <v>24</v>
      </c>
      <c r="H13" s="13">
        <v>1100011</v>
      </c>
      <c r="I13" s="14" t="s">
        <v>22</v>
      </c>
      <c r="J13" s="15"/>
    </row>
    <row r="14" spans="1:11" hidden="1" x14ac:dyDescent="0.3">
      <c r="A14" s="10">
        <v>5</v>
      </c>
      <c r="B14" s="10" t="s">
        <v>35</v>
      </c>
      <c r="C14" s="10" t="s">
        <v>23</v>
      </c>
      <c r="D14" s="10" t="s">
        <v>12</v>
      </c>
      <c r="E14" s="10" t="s">
        <v>13</v>
      </c>
      <c r="F14" s="10">
        <v>110</v>
      </c>
      <c r="G14" s="10" t="s">
        <v>24</v>
      </c>
      <c r="H14" s="10">
        <v>1100011</v>
      </c>
      <c r="I14" s="11" t="s">
        <v>22</v>
      </c>
      <c r="J14" s="12"/>
    </row>
    <row r="15" spans="1:11" hidden="1" x14ac:dyDescent="0.3">
      <c r="A15" s="10">
        <v>6</v>
      </c>
      <c r="B15" s="10" t="s">
        <v>36</v>
      </c>
      <c r="C15" s="10" t="s">
        <v>23</v>
      </c>
      <c r="D15" s="10" t="s">
        <v>12</v>
      </c>
      <c r="E15" s="10" t="s">
        <v>13</v>
      </c>
      <c r="F15" s="10">
        <v>111</v>
      </c>
      <c r="G15" s="10" t="s">
        <v>24</v>
      </c>
      <c r="H15" s="10">
        <v>1100011</v>
      </c>
      <c r="I15" s="11" t="s">
        <v>22</v>
      </c>
      <c r="J15" s="12"/>
    </row>
    <row r="16" spans="1:11" x14ac:dyDescent="0.3">
      <c r="A16" s="22">
        <v>7</v>
      </c>
      <c r="B16" s="23" t="s">
        <v>37</v>
      </c>
      <c r="C16" s="32" t="s">
        <v>28</v>
      </c>
      <c r="D16" s="32"/>
      <c r="E16" s="32"/>
      <c r="F16" s="32"/>
      <c r="G16" s="23" t="s">
        <v>15</v>
      </c>
      <c r="H16" s="23">
        <v>1101111</v>
      </c>
      <c r="I16" s="25" t="s">
        <v>27</v>
      </c>
      <c r="J16" s="26" t="s">
        <v>33</v>
      </c>
    </row>
    <row r="17" spans="1:10" hidden="1" x14ac:dyDescent="0.3">
      <c r="A17" s="13">
        <v>8</v>
      </c>
      <c r="B17" s="13" t="s">
        <v>38</v>
      </c>
      <c r="C17" s="33" t="s">
        <v>18</v>
      </c>
      <c r="D17" s="33"/>
      <c r="E17" s="13" t="s">
        <v>13</v>
      </c>
      <c r="F17" s="13">
        <v>0</v>
      </c>
      <c r="G17" s="13" t="s">
        <v>15</v>
      </c>
      <c r="H17" s="13">
        <v>1100111</v>
      </c>
      <c r="I17" s="14" t="s">
        <v>27</v>
      </c>
      <c r="J17" s="15"/>
    </row>
    <row r="18" spans="1:10" x14ac:dyDescent="0.3">
      <c r="A18" s="22">
        <v>9</v>
      </c>
      <c r="B18" s="23" t="s">
        <v>39</v>
      </c>
      <c r="C18" s="23" t="s">
        <v>20</v>
      </c>
      <c r="D18" s="23" t="s">
        <v>12</v>
      </c>
      <c r="E18" s="23" t="s">
        <v>13</v>
      </c>
      <c r="F18" s="24" t="s">
        <v>120</v>
      </c>
      <c r="G18" s="23" t="s">
        <v>21</v>
      </c>
      <c r="H18" s="24" t="s">
        <v>119</v>
      </c>
      <c r="I18" s="25" t="s">
        <v>19</v>
      </c>
      <c r="J18" s="26" t="s">
        <v>33</v>
      </c>
    </row>
    <row r="19" spans="1:10" x14ac:dyDescent="0.3">
      <c r="A19" s="22">
        <v>10</v>
      </c>
      <c r="B19" s="23" t="s">
        <v>40</v>
      </c>
      <c r="C19" s="32" t="s">
        <v>18</v>
      </c>
      <c r="D19" s="32"/>
      <c r="E19" s="23" t="s">
        <v>13</v>
      </c>
      <c r="F19" s="24" t="s">
        <v>120</v>
      </c>
      <c r="G19" s="23" t="s">
        <v>15</v>
      </c>
      <c r="H19" s="24" t="s">
        <v>121</v>
      </c>
      <c r="I19" s="25" t="s">
        <v>17</v>
      </c>
      <c r="J19" s="26" t="s">
        <v>33</v>
      </c>
    </row>
    <row r="20" spans="1:10" x14ac:dyDescent="0.3">
      <c r="A20" s="22">
        <v>11</v>
      </c>
      <c r="B20" s="23" t="s">
        <v>41</v>
      </c>
      <c r="C20" s="32" t="s">
        <v>18</v>
      </c>
      <c r="D20" s="32"/>
      <c r="E20" s="23" t="s">
        <v>13</v>
      </c>
      <c r="F20" s="24" t="s">
        <v>118</v>
      </c>
      <c r="G20" s="23" t="s">
        <v>15</v>
      </c>
      <c r="H20" s="24" t="s">
        <v>122</v>
      </c>
      <c r="I20" s="25" t="s">
        <v>17</v>
      </c>
      <c r="J20" s="26" t="s">
        <v>33</v>
      </c>
    </row>
    <row r="21" spans="1:10" hidden="1" x14ac:dyDescent="0.3">
      <c r="A21" s="13">
        <v>12</v>
      </c>
      <c r="B21" s="13" t="s">
        <v>42</v>
      </c>
      <c r="C21" s="33" t="s">
        <v>18</v>
      </c>
      <c r="D21" s="33"/>
      <c r="E21" s="13" t="s">
        <v>13</v>
      </c>
      <c r="F21" s="13">
        <v>10</v>
      </c>
      <c r="G21" s="13" t="s">
        <v>15</v>
      </c>
      <c r="H21" s="13">
        <v>10011</v>
      </c>
      <c r="I21" s="14" t="s">
        <v>17</v>
      </c>
      <c r="J21" s="15"/>
    </row>
    <row r="22" spans="1:10" hidden="1" x14ac:dyDescent="0.3">
      <c r="A22" s="10">
        <v>13</v>
      </c>
      <c r="B22" s="10" t="s">
        <v>43</v>
      </c>
      <c r="C22" s="34" t="s">
        <v>18</v>
      </c>
      <c r="D22" s="34"/>
      <c r="E22" s="10" t="s">
        <v>13</v>
      </c>
      <c r="F22" s="10">
        <v>11</v>
      </c>
      <c r="G22" s="10" t="s">
        <v>15</v>
      </c>
      <c r="H22" s="10">
        <v>10011</v>
      </c>
      <c r="I22" s="11" t="s">
        <v>17</v>
      </c>
      <c r="J22" s="12"/>
    </row>
    <row r="23" spans="1:10" hidden="1" x14ac:dyDescent="0.3">
      <c r="A23" s="10">
        <v>14</v>
      </c>
      <c r="B23" s="10" t="s">
        <v>44</v>
      </c>
      <c r="C23" s="34" t="s">
        <v>18</v>
      </c>
      <c r="D23" s="34"/>
      <c r="E23" s="10" t="s">
        <v>13</v>
      </c>
      <c r="F23" s="10">
        <v>100</v>
      </c>
      <c r="G23" s="10" t="s">
        <v>15</v>
      </c>
      <c r="H23" s="10">
        <v>10011</v>
      </c>
      <c r="I23" s="11" t="s">
        <v>17</v>
      </c>
      <c r="J23" s="12"/>
    </row>
    <row r="24" spans="1:10" x14ac:dyDescent="0.3">
      <c r="A24" s="22">
        <v>15</v>
      </c>
      <c r="B24" s="23" t="s">
        <v>45</v>
      </c>
      <c r="C24" s="32" t="s">
        <v>18</v>
      </c>
      <c r="D24" s="32"/>
      <c r="E24" s="23" t="s">
        <v>13</v>
      </c>
      <c r="F24" s="23">
        <v>110</v>
      </c>
      <c r="G24" s="23" t="s">
        <v>15</v>
      </c>
      <c r="H24" s="24" t="s">
        <v>122</v>
      </c>
      <c r="I24" s="25" t="s">
        <v>17</v>
      </c>
      <c r="J24" s="26" t="s">
        <v>33</v>
      </c>
    </row>
    <row r="25" spans="1:10" x14ac:dyDescent="0.3">
      <c r="A25" s="22">
        <v>16</v>
      </c>
      <c r="B25" s="23" t="s">
        <v>46</v>
      </c>
      <c r="C25" s="32" t="s">
        <v>18</v>
      </c>
      <c r="D25" s="32"/>
      <c r="E25" s="23" t="s">
        <v>13</v>
      </c>
      <c r="F25" s="23">
        <v>111</v>
      </c>
      <c r="G25" s="23" t="s">
        <v>15</v>
      </c>
      <c r="H25" s="24" t="s">
        <v>122</v>
      </c>
      <c r="I25" s="25" t="s">
        <v>17</v>
      </c>
      <c r="J25" s="26" t="s">
        <v>33</v>
      </c>
    </row>
    <row r="26" spans="1:10" x14ac:dyDescent="0.3">
      <c r="A26" s="22">
        <v>17</v>
      </c>
      <c r="B26" s="23" t="s">
        <v>47</v>
      </c>
      <c r="C26" s="24" t="s">
        <v>128</v>
      </c>
      <c r="D26" s="23" t="s">
        <v>124</v>
      </c>
      <c r="E26" s="23" t="s">
        <v>13</v>
      </c>
      <c r="F26" s="24" t="s">
        <v>123</v>
      </c>
      <c r="G26" s="23" t="s">
        <v>15</v>
      </c>
      <c r="H26" s="24" t="s">
        <v>122</v>
      </c>
      <c r="I26" s="25" t="s">
        <v>17</v>
      </c>
      <c r="J26" s="26" t="s">
        <v>33</v>
      </c>
    </row>
    <row r="27" spans="1:10" hidden="1" x14ac:dyDescent="0.3">
      <c r="A27" s="13">
        <v>18</v>
      </c>
      <c r="B27" s="13" t="s">
        <v>49</v>
      </c>
      <c r="C27" s="13">
        <v>0</v>
      </c>
      <c r="D27" s="13" t="s">
        <v>48</v>
      </c>
      <c r="E27" s="13" t="s">
        <v>13</v>
      </c>
      <c r="F27" s="13">
        <v>101</v>
      </c>
      <c r="G27" s="13" t="s">
        <v>15</v>
      </c>
      <c r="H27" s="13">
        <v>10011</v>
      </c>
      <c r="I27" s="14" t="s">
        <v>17</v>
      </c>
      <c r="J27" s="15"/>
    </row>
    <row r="28" spans="1:10" x14ac:dyDescent="0.3">
      <c r="A28" s="22">
        <v>19</v>
      </c>
      <c r="B28" s="23" t="s">
        <v>50</v>
      </c>
      <c r="C28" s="24" t="s">
        <v>130</v>
      </c>
      <c r="D28" s="23" t="s">
        <v>124</v>
      </c>
      <c r="E28" s="23" t="s">
        <v>13</v>
      </c>
      <c r="F28" s="23">
        <v>101</v>
      </c>
      <c r="G28" s="23" t="s">
        <v>15</v>
      </c>
      <c r="H28" s="24" t="s">
        <v>122</v>
      </c>
      <c r="I28" s="25" t="s">
        <v>17</v>
      </c>
      <c r="J28" s="26" t="s">
        <v>33</v>
      </c>
    </row>
    <row r="29" spans="1:10" x14ac:dyDescent="0.3">
      <c r="A29" s="22">
        <v>20</v>
      </c>
      <c r="B29" s="23" t="s">
        <v>51</v>
      </c>
      <c r="C29" s="24" t="s">
        <v>126</v>
      </c>
      <c r="D29" s="23" t="s">
        <v>12</v>
      </c>
      <c r="E29" s="23" t="s">
        <v>13</v>
      </c>
      <c r="F29" s="24" t="s">
        <v>118</v>
      </c>
      <c r="G29" s="23" t="s">
        <v>15</v>
      </c>
      <c r="H29" s="24" t="s">
        <v>125</v>
      </c>
      <c r="I29" s="25" t="s">
        <v>10</v>
      </c>
      <c r="J29" s="26" t="s">
        <v>33</v>
      </c>
    </row>
    <row r="30" spans="1:10" x14ac:dyDescent="0.3">
      <c r="A30" s="22">
        <v>21</v>
      </c>
      <c r="B30" s="23" t="s">
        <v>52</v>
      </c>
      <c r="C30" s="24" t="s">
        <v>127</v>
      </c>
      <c r="D30" s="23" t="s">
        <v>12</v>
      </c>
      <c r="E30" s="23" t="s">
        <v>13</v>
      </c>
      <c r="F30" s="24" t="s">
        <v>118</v>
      </c>
      <c r="G30" s="23" t="s">
        <v>15</v>
      </c>
      <c r="H30" s="24" t="s">
        <v>125</v>
      </c>
      <c r="I30" s="25" t="s">
        <v>10</v>
      </c>
      <c r="J30" s="26" t="s">
        <v>33</v>
      </c>
    </row>
    <row r="31" spans="1:10" x14ac:dyDescent="0.3">
      <c r="A31" s="22">
        <v>22</v>
      </c>
      <c r="B31" s="23" t="s">
        <v>53</v>
      </c>
      <c r="C31" s="24" t="s">
        <v>126</v>
      </c>
      <c r="D31" s="23" t="s">
        <v>12</v>
      </c>
      <c r="E31" s="23" t="s">
        <v>13</v>
      </c>
      <c r="F31" s="24" t="s">
        <v>123</v>
      </c>
      <c r="G31" s="23" t="s">
        <v>15</v>
      </c>
      <c r="H31" s="24" t="s">
        <v>125</v>
      </c>
      <c r="I31" s="25" t="s">
        <v>10</v>
      </c>
      <c r="J31" s="26" t="s">
        <v>33</v>
      </c>
    </row>
    <row r="32" spans="1:10" hidden="1" x14ac:dyDescent="0.3">
      <c r="A32" s="13">
        <v>23</v>
      </c>
      <c r="B32" s="13" t="s">
        <v>54</v>
      </c>
      <c r="C32" s="13">
        <v>0</v>
      </c>
      <c r="D32" s="13" t="s">
        <v>12</v>
      </c>
      <c r="E32" s="13" t="s">
        <v>13</v>
      </c>
      <c r="F32" s="13">
        <v>10</v>
      </c>
      <c r="G32" s="13" t="s">
        <v>15</v>
      </c>
      <c r="H32" s="13">
        <v>110011</v>
      </c>
      <c r="I32" s="14" t="s">
        <v>10</v>
      </c>
      <c r="J32" s="15"/>
    </row>
    <row r="33" spans="1:10" hidden="1" x14ac:dyDescent="0.3">
      <c r="A33" s="10">
        <v>24</v>
      </c>
      <c r="B33" s="10" t="s">
        <v>55</v>
      </c>
      <c r="C33" s="10">
        <v>0</v>
      </c>
      <c r="D33" s="10" t="s">
        <v>12</v>
      </c>
      <c r="E33" s="10" t="s">
        <v>13</v>
      </c>
      <c r="F33" s="10">
        <v>11</v>
      </c>
      <c r="G33" s="10" t="s">
        <v>15</v>
      </c>
      <c r="H33" s="10">
        <v>110011</v>
      </c>
      <c r="I33" s="11" t="s">
        <v>10</v>
      </c>
      <c r="J33" s="12"/>
    </row>
    <row r="34" spans="1:10" hidden="1" x14ac:dyDescent="0.3">
      <c r="A34" s="10">
        <v>25</v>
      </c>
      <c r="B34" s="10" t="s">
        <v>56</v>
      </c>
      <c r="C34" s="10">
        <v>0</v>
      </c>
      <c r="D34" s="10" t="s">
        <v>12</v>
      </c>
      <c r="E34" s="10" t="s">
        <v>13</v>
      </c>
      <c r="F34" s="10">
        <v>100</v>
      </c>
      <c r="G34" s="10" t="s">
        <v>15</v>
      </c>
      <c r="H34" s="10">
        <v>110011</v>
      </c>
      <c r="I34" s="11" t="s">
        <v>10</v>
      </c>
      <c r="J34" s="12"/>
    </row>
    <row r="35" spans="1:10" hidden="1" x14ac:dyDescent="0.3">
      <c r="A35" s="10">
        <v>26</v>
      </c>
      <c r="B35" s="10" t="s">
        <v>116</v>
      </c>
      <c r="C35" s="10">
        <v>0</v>
      </c>
      <c r="D35" s="10" t="s">
        <v>12</v>
      </c>
      <c r="E35" s="10" t="s">
        <v>13</v>
      </c>
      <c r="F35" s="10">
        <v>101</v>
      </c>
      <c r="G35" s="10" t="s">
        <v>15</v>
      </c>
      <c r="H35" s="10">
        <v>110011</v>
      </c>
      <c r="I35" s="11" t="s">
        <v>10</v>
      </c>
      <c r="J35" s="12"/>
    </row>
    <row r="36" spans="1:10" x14ac:dyDescent="0.3">
      <c r="A36" s="22">
        <v>27</v>
      </c>
      <c r="B36" s="23" t="s">
        <v>58</v>
      </c>
      <c r="C36" s="24" t="s">
        <v>127</v>
      </c>
      <c r="D36" s="23" t="s">
        <v>12</v>
      </c>
      <c r="E36" s="23" t="s">
        <v>13</v>
      </c>
      <c r="F36" s="23">
        <v>101</v>
      </c>
      <c r="G36" s="23" t="s">
        <v>15</v>
      </c>
      <c r="H36" s="24" t="s">
        <v>125</v>
      </c>
      <c r="I36" s="25" t="s">
        <v>10</v>
      </c>
      <c r="J36" s="26" t="s">
        <v>33</v>
      </c>
    </row>
    <row r="37" spans="1:10" x14ac:dyDescent="0.3">
      <c r="A37" s="22">
        <v>28</v>
      </c>
      <c r="B37" s="23" t="s">
        <v>59</v>
      </c>
      <c r="C37" s="24" t="s">
        <v>126</v>
      </c>
      <c r="D37" s="23" t="s">
        <v>12</v>
      </c>
      <c r="E37" s="23" t="s">
        <v>13</v>
      </c>
      <c r="F37" s="23">
        <v>110</v>
      </c>
      <c r="G37" s="23" t="s">
        <v>15</v>
      </c>
      <c r="H37" s="24" t="s">
        <v>125</v>
      </c>
      <c r="I37" s="25" t="s">
        <v>10</v>
      </c>
      <c r="J37" s="26" t="s">
        <v>33</v>
      </c>
    </row>
    <row r="38" spans="1:10" x14ac:dyDescent="0.3">
      <c r="A38" s="22">
        <v>29</v>
      </c>
      <c r="B38" s="23" t="s">
        <v>117</v>
      </c>
      <c r="C38" s="24" t="s">
        <v>126</v>
      </c>
      <c r="D38" s="23" t="s">
        <v>12</v>
      </c>
      <c r="E38" s="23" t="s">
        <v>13</v>
      </c>
      <c r="F38" s="23">
        <v>111</v>
      </c>
      <c r="G38" s="23" t="s">
        <v>15</v>
      </c>
      <c r="H38" s="24" t="s">
        <v>125</v>
      </c>
      <c r="I38" s="25" t="s">
        <v>10</v>
      </c>
      <c r="J38" s="26" t="s">
        <v>33</v>
      </c>
    </row>
  </sheetData>
  <autoFilter ref="A9:J38" xr:uid="{99E28A4F-0024-4945-B628-DE4466340293}">
    <filterColumn colId="2" showButton="0"/>
    <filterColumn colId="3" showButton="0"/>
    <filterColumn colId="4" showButton="0"/>
    <filterColumn colId="9">
      <customFilters>
        <customFilter operator="notEqual" val=" "/>
      </customFilters>
    </filterColumn>
  </autoFilter>
  <mergeCells count="13">
    <mergeCell ref="C17:D17"/>
    <mergeCell ref="B1:H1"/>
    <mergeCell ref="C4:D4"/>
    <mergeCell ref="C7:F7"/>
    <mergeCell ref="C8:F8"/>
    <mergeCell ref="C16:F16"/>
    <mergeCell ref="C25:D25"/>
    <mergeCell ref="C19:D19"/>
    <mergeCell ref="C20:D20"/>
    <mergeCell ref="C21:D21"/>
    <mergeCell ref="C22:D22"/>
    <mergeCell ref="C23:D23"/>
    <mergeCell ref="C24:D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AddressCalculation</vt:lpstr>
      <vt:lpstr>SupportedInstructions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Jasneet Singh</dc:creator>
  <cp:lastModifiedBy>Jasneet Singh</cp:lastModifiedBy>
  <dcterms:created xsi:type="dcterms:W3CDTF">2023-03-27T03:55:35Z</dcterms:created>
  <dcterms:modified xsi:type="dcterms:W3CDTF">2023-04-10T22:45:29Z</dcterms:modified>
</cp:coreProperties>
</file>