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8_{49AC1EB8-F90A-4D39-A83E-345441DEFE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uti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20" i="2"/>
  <c r="C19" i="2"/>
  <c r="N37" i="2"/>
  <c r="J27" i="2"/>
  <c r="J26" i="2"/>
  <c r="J25" i="2"/>
  <c r="J24" i="2"/>
  <c r="J23" i="2"/>
  <c r="J22" i="2"/>
  <c r="L23" i="2" s="1"/>
  <c r="N23" i="2" s="1"/>
  <c r="J21" i="2"/>
  <c r="L18" i="2" s="1"/>
  <c r="N18" i="2" s="1"/>
  <c r="J20" i="2"/>
  <c r="J19" i="2"/>
  <c r="J18" i="2"/>
  <c r="J17" i="2"/>
  <c r="J16" i="2"/>
  <c r="J15" i="2"/>
  <c r="J14" i="2"/>
  <c r="J13" i="2"/>
  <c r="K22" i="2" s="1"/>
  <c r="J12" i="2"/>
  <c r="J11" i="2"/>
  <c r="J10" i="2"/>
  <c r="L21" i="2" l="1"/>
  <c r="N21" i="2" s="1"/>
  <c r="K26" i="2"/>
  <c r="L24" i="2"/>
  <c r="N24" i="2" s="1"/>
  <c r="M22" i="2"/>
  <c r="M26" i="2"/>
  <c r="L16" i="2"/>
  <c r="K21" i="2"/>
  <c r="L11" i="2"/>
  <c r="N11" i="2" s="1"/>
  <c r="L26" i="2"/>
  <c r="N26" i="2" s="1"/>
  <c r="K14" i="2"/>
  <c r="L12" i="2"/>
  <c r="N12" i="2" s="1"/>
  <c r="L19" i="2"/>
  <c r="N19" i="2" s="1"/>
  <c r="K15" i="2"/>
  <c r="K23" i="2"/>
  <c r="L13" i="2"/>
  <c r="N13" i="2" s="1"/>
  <c r="L20" i="2"/>
  <c r="N20" i="2" s="1"/>
  <c r="K24" i="2"/>
  <c r="L22" i="2"/>
  <c r="O22" i="2" s="1"/>
  <c r="K17" i="2"/>
  <c r="K25" i="2"/>
  <c r="L15" i="2"/>
  <c r="N15" i="2" s="1"/>
  <c r="L27" i="2"/>
  <c r="N27" i="2" s="1"/>
  <c r="K11" i="2"/>
  <c r="K19" i="2"/>
  <c r="K27" i="2"/>
  <c r="K12" i="2"/>
  <c r="K20" i="2"/>
  <c r="L10" i="2"/>
  <c r="L17" i="2"/>
  <c r="N17" i="2" s="1"/>
  <c r="L25" i="2"/>
  <c r="N25" i="2" s="1"/>
  <c r="K13" i="2"/>
  <c r="K16" i="2"/>
  <c r="L14" i="2"/>
  <c r="N14" i="2" s="1"/>
  <c r="K10" i="2"/>
  <c r="K18" i="2"/>
  <c r="M13" i="2" l="1"/>
  <c r="O13" i="2"/>
  <c r="O11" i="2"/>
  <c r="M11" i="2"/>
  <c r="M21" i="2"/>
  <c r="O21" i="2"/>
  <c r="M24" i="2"/>
  <c r="O24" i="2"/>
  <c r="M23" i="2"/>
  <c r="O23" i="2"/>
  <c r="B20" i="2"/>
  <c r="N16" i="2"/>
  <c r="M15" i="2"/>
  <c r="O15" i="2"/>
  <c r="O26" i="2"/>
  <c r="O27" i="2"/>
  <c r="M27" i="2"/>
  <c r="M16" i="2"/>
  <c r="O16" i="2"/>
  <c r="M25" i="2"/>
  <c r="O25" i="2"/>
  <c r="M20" i="2"/>
  <c r="O20" i="2"/>
  <c r="O17" i="2"/>
  <c r="M17" i="2"/>
  <c r="O19" i="2"/>
  <c r="M19" i="2"/>
  <c r="B19" i="2"/>
  <c r="N10" i="2"/>
  <c r="N31" i="2" s="1"/>
  <c r="N34" i="2" s="1"/>
  <c r="O18" i="2"/>
  <c r="M18" i="2"/>
  <c r="O10" i="2"/>
  <c r="M10" i="2"/>
  <c r="O12" i="2"/>
  <c r="M12" i="2"/>
  <c r="B21" i="2"/>
  <c r="N22" i="2"/>
  <c r="M14" i="2"/>
  <c r="O14" i="2"/>
  <c r="O31" i="2" l="1"/>
  <c r="O34" i="2" s="1"/>
  <c r="M37" i="2" s="1"/>
  <c r="O37" i="2" s="1"/>
  <c r="D19" i="2"/>
  <c r="E19" i="2" s="1"/>
  <c r="D21" i="2"/>
  <c r="G21" i="2" s="1"/>
  <c r="D20" i="2"/>
  <c r="G20" i="2" s="1"/>
  <c r="M31" i="2"/>
  <c r="M34" i="2" s="1"/>
  <c r="E20" i="2" l="1"/>
  <c r="G19" i="2"/>
  <c r="E21" i="2"/>
</calcChain>
</file>

<file path=xl/sharedStrings.xml><?xml version="1.0" encoding="utf-8"?>
<sst xmlns="http://schemas.openxmlformats.org/spreadsheetml/2006/main" count="56" uniqueCount="33">
  <si>
    <t>Three groups of mice were kept on three different kinds of animal feed for a period of one month</t>
  </si>
  <si>
    <t>The three feeds are labeled A, B and C</t>
  </si>
  <si>
    <t>The body weights of the animals in the three groups are as below</t>
  </si>
  <si>
    <t>Perform ANOVA to find whether the mean body weights are significantly different</t>
  </si>
  <si>
    <t>Do this in Excel and R</t>
  </si>
  <si>
    <t>You should generate F statistic, p value, Cut off F statistic, 95% confidence interval of means and also perform TukeyHSD post hoc test</t>
  </si>
  <si>
    <t>A</t>
  </si>
  <si>
    <t>B</t>
  </si>
  <si>
    <t>C</t>
  </si>
  <si>
    <t>Data</t>
  </si>
  <si>
    <t>Category</t>
  </si>
  <si>
    <t>GrandMean</t>
  </si>
  <si>
    <t>GroupMean</t>
  </si>
  <si>
    <t>Sq.Dev GM</t>
  </si>
  <si>
    <t>Sq.Dev. GrpMean</t>
  </si>
  <si>
    <t>Sq.Dev. GM-GrpM</t>
  </si>
  <si>
    <t>mSST</t>
  </si>
  <si>
    <t>mSSE</t>
  </si>
  <si>
    <t>mSSR</t>
  </si>
  <si>
    <t>f value</t>
  </si>
  <si>
    <t>f critical</t>
  </si>
  <si>
    <t>P(F)</t>
  </si>
  <si>
    <t>category</t>
  </si>
  <si>
    <t>mean</t>
  </si>
  <si>
    <t>t crit</t>
  </si>
  <si>
    <t>se</t>
  </si>
  <si>
    <t>lower</t>
  </si>
  <si>
    <t>upper</t>
  </si>
  <si>
    <t>sst</t>
  </si>
  <si>
    <t>sse</t>
  </si>
  <si>
    <t>ssr</t>
  </si>
  <si>
    <t>degree of freedom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</si>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</sst>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tabSelected="1" workbookViewId="0">
      <selection activeCell="F21" sqref="F21"/>
    </sheetView>
  </sheetViews>
  <sheetFormatPr defaultRowHeight="14.4" x14ac:dyDescent="0.3"/>
  <cols>
    <col min="9" max="9" width="8.77734375" bestFit="1" customWidth="1"/>
    <col min="10" max="10" width="5" bestFit="1" customWidth="1"/>
    <col min="11" max="11" width="11.21875" bestFit="1" customWidth="1"/>
    <col min="12" max="12" width="16.44140625" bestFit="1" customWidth="1"/>
    <col min="13" max="13" width="10.5546875" bestFit="1" customWidth="1"/>
    <col min="14" max="14" width="16.44140625" bestFit="1" customWidth="1"/>
    <col min="15" max="15" width="16.77734375" bestFit="1" customWidth="1"/>
  </cols>
  <sheetData>
    <row r="1" spans="1:21" x14ac:dyDescent="0.3">
      <c r="A1" t="s">
        <v>0</v>
      </c>
    </row>
    <row r="2" spans="1:21" x14ac:dyDescent="0.3">
      <c r="A2" t="s">
        <v>1</v>
      </c>
    </row>
    <row r="3" spans="1:21" x14ac:dyDescent="0.3">
      <c r="A3" t="s">
        <v>2</v>
      </c>
    </row>
    <row r="4" spans="1:21" x14ac:dyDescent="0.3">
      <c r="A4" t="s">
        <v>3</v>
      </c>
    </row>
    <row r="5" spans="1:21" x14ac:dyDescent="0.3">
      <c r="A5" t="s">
        <v>4</v>
      </c>
    </row>
    <row r="6" spans="1:21" x14ac:dyDescent="0.3">
      <c r="A6" t="s">
        <v>5</v>
      </c>
    </row>
    <row r="8" spans="1:21" x14ac:dyDescent="0.3">
      <c r="B8" s="2" t="s">
        <v>6</v>
      </c>
      <c r="C8" s="2" t="s">
        <v>7</v>
      </c>
      <c r="D8" s="2" t="s">
        <v>8</v>
      </c>
    </row>
    <row r="9" spans="1:21" x14ac:dyDescent="0.3">
      <c r="B9" s="1">
        <v>45</v>
      </c>
      <c r="C9" s="1">
        <v>29</v>
      </c>
      <c r="D9" s="1">
        <v>47</v>
      </c>
      <c r="I9" t="s">
        <v>10</v>
      </c>
      <c r="J9" t="s">
        <v>9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s="1"/>
      <c r="Q9" s="1"/>
      <c r="R9" s="1"/>
    </row>
    <row r="10" spans="1:21" x14ac:dyDescent="0.3">
      <c r="B10" s="1">
        <v>43</v>
      </c>
      <c r="C10" s="1">
        <v>21</v>
      </c>
      <c r="D10" s="1">
        <v>35</v>
      </c>
      <c r="I10" t="s">
        <v>6</v>
      </c>
      <c r="J10">
        <f t="shared" ref="J10:J15" si="0">B9</f>
        <v>45</v>
      </c>
      <c r="K10">
        <f>AVERAGE($J$10:$J$27)</f>
        <v>35</v>
      </c>
      <c r="L10">
        <f>AVERAGE($J$10:$J$15)</f>
        <v>40.5</v>
      </c>
      <c r="M10">
        <f t="shared" ref="M10:M27" si="1">POWER(K10-J10,2)</f>
        <v>100</v>
      </c>
      <c r="N10">
        <f t="shared" ref="N10:N27" si="2">POWER(L10-J10,2)</f>
        <v>20.25</v>
      </c>
      <c r="O10">
        <f>POWER(K10-L10,2)</f>
        <v>30.25</v>
      </c>
      <c r="P10" s="1"/>
      <c r="Q10" s="1"/>
      <c r="R10" s="1"/>
    </row>
    <row r="11" spans="1:21" x14ac:dyDescent="0.3">
      <c r="B11" s="1">
        <v>23</v>
      </c>
      <c r="C11" s="1">
        <v>23</v>
      </c>
      <c r="D11" s="1">
        <v>41</v>
      </c>
      <c r="I11" t="s">
        <v>6</v>
      </c>
      <c r="J11">
        <f t="shared" si="0"/>
        <v>43</v>
      </c>
      <c r="K11">
        <f t="shared" ref="K11:K27" si="3">AVERAGE($J$10:$J$27)</f>
        <v>35</v>
      </c>
      <c r="L11">
        <f t="shared" ref="L11:L15" si="4">AVERAGE($J$10:$J$15)</f>
        <v>40.5</v>
      </c>
      <c r="M11">
        <f t="shared" si="1"/>
        <v>64</v>
      </c>
      <c r="N11">
        <f t="shared" si="2"/>
        <v>6.25</v>
      </c>
      <c r="O11">
        <f>POWER(K11-L11,2)</f>
        <v>30.25</v>
      </c>
      <c r="P11" s="1"/>
      <c r="Q11" s="1"/>
      <c r="R11" s="1"/>
    </row>
    <row r="12" spans="1:21" x14ac:dyDescent="0.3">
      <c r="B12" s="1">
        <v>44</v>
      </c>
      <c r="C12" s="1">
        <v>35</v>
      </c>
      <c r="D12" s="1">
        <v>32</v>
      </c>
      <c r="I12" t="s">
        <v>6</v>
      </c>
      <c r="J12">
        <f t="shared" si="0"/>
        <v>23</v>
      </c>
      <c r="K12">
        <f t="shared" si="3"/>
        <v>35</v>
      </c>
      <c r="L12">
        <f t="shared" si="4"/>
        <v>40.5</v>
      </c>
      <c r="M12">
        <f t="shared" si="1"/>
        <v>144</v>
      </c>
      <c r="N12">
        <f t="shared" si="2"/>
        <v>306.25</v>
      </c>
      <c r="O12">
        <f>POWER(K12-L12,2)</f>
        <v>30.25</v>
      </c>
      <c r="P12" s="1"/>
      <c r="Q12" s="1"/>
      <c r="R12" s="1"/>
      <c r="S12" s="1"/>
      <c r="T12" s="1"/>
      <c r="U12" s="1"/>
    </row>
    <row r="13" spans="1:21" x14ac:dyDescent="0.3">
      <c r="B13" s="1">
        <v>56</v>
      </c>
      <c r="C13" s="1">
        <v>31</v>
      </c>
      <c r="D13" s="1">
        <v>33</v>
      </c>
      <c r="I13" t="s">
        <v>6</v>
      </c>
      <c r="J13">
        <f t="shared" si="0"/>
        <v>44</v>
      </c>
      <c r="K13">
        <f t="shared" si="3"/>
        <v>35</v>
      </c>
      <c r="L13">
        <f t="shared" si="4"/>
        <v>40.5</v>
      </c>
      <c r="M13">
        <f t="shared" si="1"/>
        <v>81</v>
      </c>
      <c r="N13">
        <f t="shared" si="2"/>
        <v>12.25</v>
      </c>
      <c r="O13">
        <f>POWER(K13-L13,2)</f>
        <v>30.25</v>
      </c>
      <c r="P13" s="1"/>
      <c r="Q13" s="1"/>
      <c r="R13" s="1"/>
      <c r="S13" s="1"/>
      <c r="T13" s="1"/>
      <c r="U13" s="1"/>
    </row>
    <row r="14" spans="1:21" x14ac:dyDescent="0.3">
      <c r="B14" s="1">
        <v>32</v>
      </c>
      <c r="C14" s="1">
        <v>20</v>
      </c>
      <c r="D14" s="1">
        <v>40</v>
      </c>
      <c r="I14" t="s">
        <v>6</v>
      </c>
      <c r="J14">
        <f t="shared" si="0"/>
        <v>56</v>
      </c>
      <c r="K14">
        <f t="shared" si="3"/>
        <v>35</v>
      </c>
      <c r="L14">
        <f t="shared" si="4"/>
        <v>40.5</v>
      </c>
      <c r="M14">
        <f t="shared" si="1"/>
        <v>441</v>
      </c>
      <c r="N14">
        <f t="shared" si="2"/>
        <v>240.25</v>
      </c>
      <c r="O14">
        <f t="shared" ref="O14:O27" si="5">POWER(K14-L14,2)</f>
        <v>30.25</v>
      </c>
      <c r="P14" s="1"/>
      <c r="Q14" s="1"/>
      <c r="R14" s="1"/>
      <c r="S14" s="1"/>
      <c r="T14" s="1"/>
      <c r="U14" s="1"/>
    </row>
    <row r="15" spans="1:21" x14ac:dyDescent="0.3">
      <c r="I15" t="s">
        <v>6</v>
      </c>
      <c r="J15">
        <f t="shared" si="0"/>
        <v>32</v>
      </c>
      <c r="K15">
        <f t="shared" si="3"/>
        <v>35</v>
      </c>
      <c r="L15">
        <f t="shared" si="4"/>
        <v>40.5</v>
      </c>
      <c r="M15">
        <f t="shared" si="1"/>
        <v>9</v>
      </c>
      <c r="N15">
        <f t="shared" si="2"/>
        <v>72.25</v>
      </c>
      <c r="O15">
        <f t="shared" si="5"/>
        <v>30.25</v>
      </c>
      <c r="P15" s="1"/>
      <c r="Q15" s="1"/>
      <c r="R15" s="1"/>
      <c r="S15" s="1"/>
      <c r="T15" s="1"/>
      <c r="U15" s="1"/>
    </row>
    <row r="16" spans="1:21" x14ac:dyDescent="0.3">
      <c r="I16" t="s">
        <v>7</v>
      </c>
      <c r="J16">
        <f t="shared" ref="J16:J21" si="6">C9</f>
        <v>29</v>
      </c>
      <c r="K16">
        <f t="shared" si="3"/>
        <v>35</v>
      </c>
      <c r="L16">
        <f>AVERAGE($J$16:$J$21)</f>
        <v>26.5</v>
      </c>
      <c r="M16">
        <f t="shared" si="1"/>
        <v>36</v>
      </c>
      <c r="N16">
        <f t="shared" si="2"/>
        <v>6.25</v>
      </c>
      <c r="O16">
        <f t="shared" si="5"/>
        <v>72.25</v>
      </c>
      <c r="P16" s="1"/>
      <c r="Q16" s="1"/>
      <c r="R16" s="1"/>
      <c r="S16" s="1"/>
      <c r="T16" s="1"/>
      <c r="U16" s="1"/>
    </row>
    <row r="17" spans="1:21" x14ac:dyDescent="0.3">
      <c r="I17" t="s">
        <v>7</v>
      </c>
      <c r="J17">
        <f t="shared" si="6"/>
        <v>21</v>
      </c>
      <c r="K17">
        <f t="shared" si="3"/>
        <v>35</v>
      </c>
      <c r="L17">
        <f t="shared" ref="L17:L20" si="7">AVERAGE($J$16:$J$21)</f>
        <v>26.5</v>
      </c>
      <c r="M17">
        <f t="shared" si="1"/>
        <v>196</v>
      </c>
      <c r="N17">
        <f t="shared" si="2"/>
        <v>30.25</v>
      </c>
      <c r="O17">
        <f t="shared" si="5"/>
        <v>72.25</v>
      </c>
      <c r="P17" s="1"/>
      <c r="Q17" s="1"/>
      <c r="R17" s="1"/>
      <c r="S17" s="1"/>
      <c r="T17" s="1"/>
      <c r="U17" s="1"/>
    </row>
    <row r="18" spans="1:21" x14ac:dyDescent="0.3">
      <c r="A18" t="s">
        <v>22</v>
      </c>
      <c r="B18" t="s">
        <v>23</v>
      </c>
      <c r="C18" t="s">
        <v>24</v>
      </c>
      <c r="D18" t="s">
        <v>25</v>
      </c>
      <c r="E18" t="s">
        <v>26</v>
      </c>
      <c r="G18" t="s">
        <v>27</v>
      </c>
      <c r="I18" t="s">
        <v>7</v>
      </c>
      <c r="J18">
        <f t="shared" si="6"/>
        <v>23</v>
      </c>
      <c r="K18">
        <f t="shared" si="3"/>
        <v>35</v>
      </c>
      <c r="L18">
        <f t="shared" si="7"/>
        <v>26.5</v>
      </c>
      <c r="M18">
        <f t="shared" si="1"/>
        <v>144</v>
      </c>
      <c r="N18">
        <f t="shared" si="2"/>
        <v>12.25</v>
      </c>
      <c r="O18">
        <f t="shared" si="5"/>
        <v>72.25</v>
      </c>
      <c r="P18" s="1"/>
      <c r="Q18" s="1"/>
      <c r="R18" s="1"/>
      <c r="S18" s="1"/>
      <c r="T18" s="1"/>
      <c r="U18" s="1"/>
    </row>
    <row r="19" spans="1:21" x14ac:dyDescent="0.3">
      <c r="A19" s="1" t="s">
        <v>6</v>
      </c>
      <c r="B19" s="1">
        <f>L10</f>
        <v>40.5</v>
      </c>
      <c r="C19" s="1">
        <f>TINV(0.05,15)</f>
        <v>2.1314495455597742</v>
      </c>
      <c r="D19">
        <f>SQRT($N$34/SQRT(6))</f>
        <v>5.2299747094110147</v>
      </c>
      <c r="E19">
        <f>B19-(C19*D19)</f>
        <v>29.352572782336779</v>
      </c>
      <c r="F19" t="s">
        <v>32</v>
      </c>
      <c r="G19">
        <f>B19+(D19*C19)</f>
        <v>51.647427217663221</v>
      </c>
      <c r="I19" t="s">
        <v>7</v>
      </c>
      <c r="J19">
        <f t="shared" si="6"/>
        <v>35</v>
      </c>
      <c r="K19">
        <f t="shared" si="3"/>
        <v>35</v>
      </c>
      <c r="L19">
        <f t="shared" si="7"/>
        <v>26.5</v>
      </c>
      <c r="M19">
        <f t="shared" si="1"/>
        <v>0</v>
      </c>
      <c r="N19">
        <f t="shared" si="2"/>
        <v>72.25</v>
      </c>
      <c r="O19">
        <f t="shared" si="5"/>
        <v>72.25</v>
      </c>
      <c r="P19" s="1"/>
      <c r="R19" s="1"/>
      <c r="S19" s="1"/>
      <c r="T19" s="1"/>
      <c r="U19" s="1"/>
    </row>
    <row r="20" spans="1:21" x14ac:dyDescent="0.3">
      <c r="A20" s="1" t="s">
        <v>7</v>
      </c>
      <c r="B20" s="1">
        <f>L16</f>
        <v>26.5</v>
      </c>
      <c r="C20" s="1">
        <f>TINV(0.05,15)</f>
        <v>2.1314495455597742</v>
      </c>
      <c r="D20">
        <f>SQRT($N$34/SQRT(6))</f>
        <v>5.2299747094110147</v>
      </c>
      <c r="E20">
        <f>B20-(C20*D20)</f>
        <v>15.352572782336781</v>
      </c>
      <c r="F20" t="s">
        <v>32</v>
      </c>
      <c r="G20">
        <f>B20+(D20*C20)</f>
        <v>37.647427217663221</v>
      </c>
      <c r="I20" t="s">
        <v>7</v>
      </c>
      <c r="J20">
        <f t="shared" si="6"/>
        <v>31</v>
      </c>
      <c r="K20">
        <f t="shared" si="3"/>
        <v>35</v>
      </c>
      <c r="L20">
        <f t="shared" si="7"/>
        <v>26.5</v>
      </c>
      <c r="M20">
        <f t="shared" si="1"/>
        <v>16</v>
      </c>
      <c r="N20">
        <f t="shared" si="2"/>
        <v>20.25</v>
      </c>
      <c r="O20">
        <f t="shared" si="5"/>
        <v>72.25</v>
      </c>
      <c r="P20" s="1"/>
      <c r="Q20" s="1"/>
      <c r="R20" s="1"/>
      <c r="S20" s="1"/>
      <c r="T20" s="1"/>
      <c r="U20" s="1"/>
    </row>
    <row r="21" spans="1:21" x14ac:dyDescent="0.3">
      <c r="A21" s="1" t="s">
        <v>8</v>
      </c>
      <c r="B21" s="1">
        <f>L22</f>
        <v>38</v>
      </c>
      <c r="C21" s="1">
        <f>TINV(0.05,15)</f>
        <v>2.1314495455597742</v>
      </c>
      <c r="D21">
        <f>SQRT($N$34/SQRT(6))</f>
        <v>5.2299747094110147</v>
      </c>
      <c r="E21">
        <f>B21-(C21*D21)</f>
        <v>26.852572782336779</v>
      </c>
      <c r="F21" t="s">
        <v>32</v>
      </c>
      <c r="G21">
        <f>B21+(D21*C21)</f>
        <v>49.147427217663221</v>
      </c>
      <c r="I21" t="s">
        <v>7</v>
      </c>
      <c r="J21">
        <f t="shared" si="6"/>
        <v>20</v>
      </c>
      <c r="K21">
        <f t="shared" si="3"/>
        <v>35</v>
      </c>
      <c r="L21">
        <f>AVERAGE($J$16:$J$21)</f>
        <v>26.5</v>
      </c>
      <c r="M21">
        <f t="shared" si="1"/>
        <v>225</v>
      </c>
      <c r="N21">
        <f t="shared" si="2"/>
        <v>42.25</v>
      </c>
      <c r="O21">
        <f t="shared" si="5"/>
        <v>72.25</v>
      </c>
      <c r="P21" s="1"/>
      <c r="Q21" s="1"/>
      <c r="R21" s="1"/>
      <c r="S21" s="1"/>
      <c r="T21" s="1"/>
      <c r="U21" s="1"/>
    </row>
    <row r="22" spans="1:21" x14ac:dyDescent="0.3">
      <c r="I22" t="s">
        <v>8</v>
      </c>
      <c r="J22">
        <f t="shared" ref="J22:J27" si="8">D9</f>
        <v>47</v>
      </c>
      <c r="K22">
        <f t="shared" si="3"/>
        <v>35</v>
      </c>
      <c r="L22">
        <f t="shared" ref="L22:L27" si="9">AVERAGE($J$22:$J$27)</f>
        <v>38</v>
      </c>
      <c r="M22">
        <f t="shared" si="1"/>
        <v>144</v>
      </c>
      <c r="N22">
        <f t="shared" si="2"/>
        <v>81</v>
      </c>
      <c r="O22">
        <f t="shared" si="5"/>
        <v>9</v>
      </c>
      <c r="P22" s="1"/>
      <c r="Q22" s="1"/>
      <c r="R22" s="1"/>
      <c r="S22" s="1"/>
      <c r="T22" s="1"/>
      <c r="U22" s="1"/>
    </row>
    <row r="23" spans="1:21" x14ac:dyDescent="0.3">
      <c r="I23" t="s">
        <v>8</v>
      </c>
      <c r="J23">
        <f t="shared" si="8"/>
        <v>35</v>
      </c>
      <c r="K23">
        <f t="shared" si="3"/>
        <v>35</v>
      </c>
      <c r="L23">
        <f t="shared" si="9"/>
        <v>38</v>
      </c>
      <c r="M23">
        <f t="shared" si="1"/>
        <v>0</v>
      </c>
      <c r="N23">
        <f t="shared" si="2"/>
        <v>9</v>
      </c>
      <c r="O23">
        <f t="shared" si="5"/>
        <v>9</v>
      </c>
      <c r="P23" s="1"/>
      <c r="Q23" s="1"/>
      <c r="R23" s="1"/>
      <c r="S23" s="1"/>
      <c r="T23" s="1"/>
      <c r="U23" s="1"/>
    </row>
    <row r="24" spans="1:21" x14ac:dyDescent="0.3">
      <c r="I24" t="s">
        <v>8</v>
      </c>
      <c r="J24">
        <f t="shared" si="8"/>
        <v>41</v>
      </c>
      <c r="K24">
        <f t="shared" si="3"/>
        <v>35</v>
      </c>
      <c r="L24">
        <f t="shared" si="9"/>
        <v>38</v>
      </c>
      <c r="M24">
        <f t="shared" si="1"/>
        <v>36</v>
      </c>
      <c r="N24">
        <f t="shared" si="2"/>
        <v>9</v>
      </c>
      <c r="O24">
        <f t="shared" si="5"/>
        <v>9</v>
      </c>
      <c r="P24" s="1"/>
      <c r="Q24" s="1"/>
      <c r="R24" s="1"/>
      <c r="S24" s="1"/>
      <c r="T24" s="1"/>
      <c r="U24" s="1"/>
    </row>
    <row r="25" spans="1:21" x14ac:dyDescent="0.3">
      <c r="I25" t="s">
        <v>8</v>
      </c>
      <c r="J25">
        <f t="shared" si="8"/>
        <v>32</v>
      </c>
      <c r="K25">
        <f t="shared" si="3"/>
        <v>35</v>
      </c>
      <c r="L25">
        <f t="shared" si="9"/>
        <v>38</v>
      </c>
      <c r="M25">
        <f t="shared" si="1"/>
        <v>9</v>
      </c>
      <c r="N25">
        <f t="shared" si="2"/>
        <v>36</v>
      </c>
      <c r="O25">
        <f t="shared" si="5"/>
        <v>9</v>
      </c>
      <c r="P25" s="1"/>
      <c r="Q25" s="1"/>
      <c r="R25" s="1"/>
      <c r="S25" s="1"/>
      <c r="T25" s="1"/>
      <c r="U25" s="1"/>
    </row>
    <row r="26" spans="1:21" x14ac:dyDescent="0.3">
      <c r="I26" t="s">
        <v>8</v>
      </c>
      <c r="J26">
        <f t="shared" si="8"/>
        <v>33</v>
      </c>
      <c r="K26">
        <f t="shared" si="3"/>
        <v>35</v>
      </c>
      <c r="L26">
        <f t="shared" si="9"/>
        <v>38</v>
      </c>
      <c r="M26">
        <f t="shared" si="1"/>
        <v>4</v>
      </c>
      <c r="N26">
        <f t="shared" si="2"/>
        <v>25</v>
      </c>
      <c r="O26">
        <f t="shared" si="5"/>
        <v>9</v>
      </c>
      <c r="P26" s="1"/>
      <c r="Q26" s="1"/>
      <c r="R26" s="1"/>
      <c r="S26" s="1"/>
      <c r="T26" s="1"/>
      <c r="U26" s="1"/>
    </row>
    <row r="27" spans="1:21" x14ac:dyDescent="0.3">
      <c r="I27" t="s">
        <v>8</v>
      </c>
      <c r="J27">
        <f t="shared" si="8"/>
        <v>40</v>
      </c>
      <c r="K27">
        <f t="shared" si="3"/>
        <v>35</v>
      </c>
      <c r="L27">
        <f t="shared" si="9"/>
        <v>38</v>
      </c>
      <c r="M27">
        <f t="shared" si="1"/>
        <v>25</v>
      </c>
      <c r="N27">
        <f t="shared" si="2"/>
        <v>4</v>
      </c>
      <c r="O27">
        <f t="shared" si="5"/>
        <v>9</v>
      </c>
      <c r="P27" s="1"/>
      <c r="Q27" s="1"/>
      <c r="R27" s="1"/>
      <c r="S27" s="1"/>
      <c r="T27" s="1"/>
      <c r="U27" s="1"/>
    </row>
    <row r="28" spans="1:21" x14ac:dyDescent="0.3">
      <c r="P28" s="1"/>
      <c r="Q28" s="1"/>
      <c r="R28" s="1"/>
      <c r="S28" s="1"/>
      <c r="T28" s="1"/>
      <c r="U28" s="1"/>
    </row>
    <row r="29" spans="1:21" x14ac:dyDescent="0.3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">
      <c r="I30" s="1"/>
      <c r="J30" s="1"/>
      <c r="K30" s="1"/>
      <c r="L30" s="1"/>
      <c r="M30" s="1" t="s">
        <v>28</v>
      </c>
      <c r="N30" s="1" t="s">
        <v>29</v>
      </c>
      <c r="O30" s="1" t="s">
        <v>30</v>
      </c>
      <c r="P30" s="1"/>
      <c r="Q30" s="1"/>
      <c r="R30" s="1"/>
      <c r="S30" s="1"/>
      <c r="T30" s="1"/>
      <c r="U30" s="1"/>
    </row>
    <row r="31" spans="1:21" x14ac:dyDescent="0.3">
      <c r="I31" s="1"/>
      <c r="J31" s="1"/>
      <c r="K31" s="1"/>
      <c r="L31" s="1"/>
      <c r="M31" s="1">
        <f>SUM(M10:M27)</f>
        <v>1674</v>
      </c>
      <c r="N31" s="1">
        <f>SUM(N10:N27)</f>
        <v>1005</v>
      </c>
      <c r="O31" s="1">
        <f>SUM(O10:O27)</f>
        <v>669</v>
      </c>
      <c r="P31" s="1"/>
      <c r="Q31" s="1"/>
      <c r="R31" s="1"/>
      <c r="S31" s="1"/>
      <c r="T31" s="1"/>
      <c r="U31" s="1"/>
    </row>
    <row r="32" spans="1:21" x14ac:dyDescent="0.3">
      <c r="I32" s="1"/>
      <c r="J32" s="1"/>
      <c r="K32" s="1"/>
      <c r="L32" s="1" t="s">
        <v>31</v>
      </c>
      <c r="M32" s="1">
        <v>17</v>
      </c>
      <c r="N32" s="1">
        <v>15</v>
      </c>
      <c r="O32" s="1">
        <v>2</v>
      </c>
      <c r="P32" s="1"/>
      <c r="Q32" s="1"/>
      <c r="R32" s="1"/>
      <c r="S32" s="1"/>
      <c r="T32" s="1"/>
      <c r="U32" s="1"/>
    </row>
    <row r="33" spans="9:21" x14ac:dyDescent="0.3">
      <c r="I33" s="1"/>
      <c r="J33" s="1"/>
      <c r="K33" s="1"/>
      <c r="L33" s="1"/>
      <c r="M33" s="1" t="s">
        <v>16</v>
      </c>
      <c r="N33" s="1" t="s">
        <v>17</v>
      </c>
      <c r="O33" s="1" t="s">
        <v>18</v>
      </c>
      <c r="P33" s="1"/>
      <c r="Q33" s="1"/>
      <c r="R33" s="1"/>
      <c r="S33" s="1"/>
      <c r="T33" s="1"/>
      <c r="U33" s="1"/>
    </row>
    <row r="34" spans="9:21" x14ac:dyDescent="0.3">
      <c r="I34" s="1"/>
      <c r="J34" s="1"/>
      <c r="K34" s="1"/>
      <c r="L34" s="1"/>
      <c r="M34" s="1">
        <f>M31/M32</f>
        <v>98.470588235294116</v>
      </c>
      <c r="N34" s="1">
        <f>N31/N32</f>
        <v>67</v>
      </c>
      <c r="O34" s="1">
        <f>O31/O32</f>
        <v>334.5</v>
      </c>
      <c r="P34" s="1"/>
      <c r="Q34" s="1"/>
      <c r="R34" s="1"/>
      <c r="S34" s="1"/>
      <c r="T34" s="1"/>
      <c r="U34" s="1"/>
    </row>
    <row r="35" spans="9:21" x14ac:dyDescent="0.3"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9:21" x14ac:dyDescent="0.3">
      <c r="I36" s="1"/>
      <c r="J36" s="1"/>
      <c r="K36" s="1"/>
      <c r="L36" s="1"/>
      <c r="M36" s="1" t="s">
        <v>19</v>
      </c>
      <c r="N36" s="1" t="s">
        <v>20</v>
      </c>
      <c r="O36" s="1" t="s">
        <v>21</v>
      </c>
      <c r="P36" s="1"/>
      <c r="Q36" s="1"/>
      <c r="R36" s="1"/>
      <c r="S36" s="1"/>
      <c r="T36" s="1"/>
      <c r="U36" s="1"/>
    </row>
    <row r="37" spans="9:21" x14ac:dyDescent="0.3">
      <c r="I37" s="1"/>
      <c r="J37" s="1"/>
      <c r="K37" s="1"/>
      <c r="L37" s="1"/>
      <c r="M37" s="1">
        <f>O34/N34</f>
        <v>4.9925373134328357</v>
      </c>
      <c r="N37" s="1">
        <f>_xlfn.F.INV.RT(0.05,2,15)</f>
        <v>3.6823203436732408</v>
      </c>
      <c r="O37" s="1">
        <f>_xlfn.F.DIST.RT(M37,2,15)</f>
        <v>2.1781087552765342E-2</v>
      </c>
      <c r="P37" s="1"/>
      <c r="Q37" s="1"/>
      <c r="R37" s="1"/>
      <c r="S37" s="1"/>
      <c r="T37" s="1"/>
      <c r="U37" s="1"/>
    </row>
    <row r="38" spans="9:21" x14ac:dyDescent="0.3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9:21" x14ac:dyDescent="0.3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9:21" x14ac:dyDescent="0.3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9:21" x14ac:dyDescent="0.3"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9:21" x14ac:dyDescent="0.3"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9:21" x14ac:dyDescent="0.3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9:21" x14ac:dyDescent="0.3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9:21" x14ac:dyDescent="0.3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9:21" x14ac:dyDescent="0.3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9:21" x14ac:dyDescent="0.3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9:21" x14ac:dyDescent="0.3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9:21" x14ac:dyDescent="0.3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9:21" x14ac:dyDescent="0.3"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9:21" x14ac:dyDescent="0.3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9:21" x14ac:dyDescent="0.3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9:21" x14ac:dyDescent="0.3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9:21" x14ac:dyDescent="0.3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9:21" x14ac:dyDescent="0.3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9:21" x14ac:dyDescent="0.3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9:21" x14ac:dyDescent="0.3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9:21" x14ac:dyDescent="0.3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9:21" x14ac:dyDescent="0.3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9:21" x14ac:dyDescent="0.3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9:21" x14ac:dyDescent="0.3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6CB27E3A90F439040943FA7A26DD3" ma:contentTypeVersion="10" ma:contentTypeDescription="Create a new document." ma:contentTypeScope="" ma:versionID="2f2f5331ed07d65fd578e54d290b7467">
  <xsd:schema xmlns:xsd="http://www.w3.org/2001/XMLSchema" xmlns:xs="http://www.w3.org/2001/XMLSchema" xmlns:p="http://schemas.microsoft.com/office/2006/metadata/properties" xmlns:ns2="5141e9b7-e359-4a61-bdcc-f5dcd8f52d95" xmlns:ns3="244b0b30-87af-4f26-992c-a3236bcb7e7b" targetNamespace="http://schemas.microsoft.com/office/2006/metadata/properties" ma:root="true" ma:fieldsID="a5503ccccf4659f06b4d9cc90b6cfe9d" ns2:_="" ns3:_="">
    <xsd:import namespace="5141e9b7-e359-4a61-bdcc-f5dcd8f52d95"/>
    <xsd:import namespace="244b0b30-87af-4f26-992c-a3236bcb7e7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1e9b7-e359-4a61-bdcc-f5dcd8f52d9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723cc38-2eae-48d3-9872-db00a8f011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b0b30-87af-4f26-992c-a3236bcb7e7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222e4b-c8a2-4421-8624-f6fe0ac60136}" ma:internalName="TaxCatchAll" ma:showField="CatchAllData" ma:web="244b0b30-87af-4f26-992c-a3236bcb7e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29DA64-D02A-4F31-8399-87FB2D5A55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FFE9F1-D56B-42F5-A8EB-E193C2A1F3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2023-02-10T18:02:47Z</dcterms:modified>
</cp:coreProperties>
</file>