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5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hidePivotFieldList="1"/>
  <mc:AlternateContent xmlns:mc="http://schemas.openxmlformats.org/markup-compatibility/2006">
    <mc:Choice Requires="x15">
      <x15ac:absPath xmlns:x15ac="http://schemas.microsoft.com/office/spreadsheetml/2010/11/ac" url="https://csuchico-my.sharepoint.com/personal/hnagarkar_csuchico_edu/Documents/"/>
    </mc:Choice>
  </mc:AlternateContent>
  <xr:revisionPtr revIDLastSave="0" documentId="8_{599B6CB2-3866-4B37-AAA6-CE61513407DC}" xr6:coauthVersionLast="47" xr6:coauthVersionMax="47" xr10:uidLastSave="{00000000-0000-0000-0000-000000000000}"/>
  <bookViews>
    <workbookView xWindow="0" yWindow="0" windowWidth="21570" windowHeight="7980" xr2:uid="{180BEEB1-B99B-4BBC-9E96-FE53B7C1D55D}"/>
  </bookViews>
  <sheets>
    <sheet name="Dashboard" sheetId="1" r:id="rId1"/>
    <sheet name="Expense Log" sheetId="3" r:id="rId2"/>
    <sheet name="Transaction Type" sheetId="4" r:id="rId3"/>
    <sheet name="Monthly Categorical Expense" sheetId="5" r:id="rId4"/>
    <sheet name="Categories" sheetId="2" r:id="rId5"/>
    <sheet name="Daily Spending" sheetId="9" r:id="rId6"/>
    <sheet name="Transformed Data" sheetId="12" r:id="rId7"/>
    <sheet name="Categorical Spending" sheetId="13" r:id="rId8"/>
    <sheet name="Transformed Data (2)" sheetId="14" r:id="rId9"/>
    <sheet name="Payment Type Spending" sheetId="15" r:id="rId10"/>
  </sheets>
  <definedNames>
    <definedName name="_xlchart.v1.0" hidden="1">'Expense Log'!$B$3:$D$22</definedName>
    <definedName name="_xlchart.v1.1" hidden="1">'Expense Log'!$E$3:$E$22</definedName>
    <definedName name="_xlchart.v1.2" hidden="1">'Expense Log'!$E$3:$E$22</definedName>
    <definedName name="_xlchart.v1.3" hidden="1">'Expense Log'!$B$3:$D$22</definedName>
    <definedName name="_xlchart.v1.4" hidden="1">'Expense Log'!$E$3:$E$22</definedName>
    <definedName name="_xlchart.v1.5" hidden="1">'Expense Log'!$E$3:$E$22</definedName>
  </definedNames>
  <calcPr calcId="191028"/>
  <pivotCaches>
    <pivotCache cacheId="5498" r:id="rId11"/>
    <pivotCache cacheId="5499" r:id="rId12"/>
    <pivotCache cacheId="550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1" i="1"/>
  <c r="D3" i="2" a="1"/>
  <c r="D3" i="2"/>
  <c r="B4" i="1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<sst xmlns="http://schemas.openxmlformats.org/spreadsheetml/2006/main" count="159" uniqueCount="59">
  <si>
    <t>Total Money for the Month</t>
  </si>
  <si>
    <t>Targetted Spending</t>
  </si>
  <si>
    <t>Saving</t>
  </si>
  <si>
    <t>OverBudget</t>
  </si>
  <si>
    <t>Row Labels</t>
  </si>
  <si>
    <t>Sum of Amount</t>
  </si>
  <si>
    <t>Clothing and Departmental Stores</t>
  </si>
  <si>
    <t>Jcpenny</t>
  </si>
  <si>
    <t>Old Navy</t>
  </si>
  <si>
    <t>Miscellaneous</t>
  </si>
  <si>
    <t>(blank)</t>
  </si>
  <si>
    <t>Housing and Utilities</t>
  </si>
  <si>
    <t>Rent</t>
  </si>
  <si>
    <t>Grand Total</t>
  </si>
  <si>
    <t>Ledger</t>
  </si>
  <si>
    <t>&lt; to dashboard</t>
  </si>
  <si>
    <t>Date</t>
  </si>
  <si>
    <t>Category</t>
  </si>
  <si>
    <t>Subcategory</t>
  </si>
  <si>
    <t>Transaction Type</t>
  </si>
  <si>
    <t>Amount</t>
  </si>
  <si>
    <t>Note</t>
  </si>
  <si>
    <t>Credit</t>
  </si>
  <si>
    <t>Debit</t>
  </si>
  <si>
    <t>Check</t>
  </si>
  <si>
    <t>Groceries</t>
  </si>
  <si>
    <t>Winco</t>
  </si>
  <si>
    <t>March Pass</t>
  </si>
  <si>
    <t>April Pass</t>
  </si>
  <si>
    <t>Classic Movie Night</t>
  </si>
  <si>
    <t>Cash</t>
  </si>
  <si>
    <t>Categories</t>
  </si>
  <si>
    <t>Subcategories</t>
  </si>
  <si>
    <t>Listing Unique values in table</t>
  </si>
  <si>
    <t xml:space="preserve">Fun </t>
  </si>
  <si>
    <t>Fun</t>
  </si>
  <si>
    <t>Target</t>
  </si>
  <si>
    <t>Walmart</t>
  </si>
  <si>
    <t>Health</t>
  </si>
  <si>
    <t>WellCat Health Center</t>
  </si>
  <si>
    <t>Pharmacy</t>
  </si>
  <si>
    <t>Wifi</t>
  </si>
  <si>
    <t>Personal development</t>
  </si>
  <si>
    <t>Course</t>
  </si>
  <si>
    <t>Book</t>
  </si>
  <si>
    <t>Transportation</t>
  </si>
  <si>
    <t>Gas</t>
  </si>
  <si>
    <t>Lyft</t>
  </si>
  <si>
    <t>Uber</t>
  </si>
  <si>
    <t>Sum of Field5</t>
  </si>
  <si>
    <t>IMPORTANT DETAIL</t>
  </si>
  <si>
    <t>You inserted a recommendation that uses a PivotTable.</t>
  </si>
  <si>
    <t>PivotTables work best when the data is organized in columns and have a single header row, so we did that below.</t>
  </si>
  <si>
    <t>Field1</t>
  </si>
  <si>
    <t>Field2</t>
  </si>
  <si>
    <t>Field3</t>
  </si>
  <si>
    <t>Field4</t>
  </si>
  <si>
    <t>Field5</t>
  </si>
  <si>
    <t>Field6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</si>
</sst>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</numFmts>
  <fonts count="10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u/>
      <sz val="11"/>
      <color theme="10"/>
      <name val="Century Gothic"/>
      <family val="2"/>
      <scheme val="minor"/>
    </font>
    <font>
      <sz val="26"/>
      <color theme="5" tint="-0.499984740745262"/>
      <name val="Century Gothic"/>
      <family val="1"/>
      <scheme val="major"/>
    </font>
    <font>
      <b/>
      <sz val="11"/>
      <color theme="5" tint="-0.499984740745262"/>
      <name val="Century Gothic"/>
      <family val="2"/>
      <scheme val="minor"/>
    </font>
    <font>
      <sz val="11"/>
      <color theme="3"/>
      <name val="Century Gothic"/>
      <family val="2"/>
      <scheme val="minor"/>
    </font>
    <font>
      <sz val="11"/>
      <name val="Century Gothic"/>
      <family val="2"/>
      <scheme val="minor"/>
    </font>
    <font>
      <b/>
      <sz val="12"/>
      <color rgb="FF4472C4"/>
      <name val="Calibri"/>
    </font>
    <font>
      <sz val="11"/>
      <color rgb="FF333333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theme="2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4" fontId="6" fillId="3" borderId="0" applyFont="0" applyFill="0" applyBorder="0">
      <alignment horizontal="right" vertical="center" indent="3"/>
    </xf>
  </cellStyleXfs>
  <cellXfs count="26">
    <xf numFmtId="0" fontId="0" fillId="0" borderId="0" xfId="0"/>
    <xf numFmtId="0" fontId="4" fillId="2" borderId="0" xfId="2" applyFont="1" applyFill="1" applyBorder="1" applyAlignment="1">
      <alignment horizontal="left" vertical="center"/>
    </xf>
    <xf numFmtId="0" fontId="5" fillId="2" borderId="0" xfId="3" applyFont="1" applyFill="1" applyBorder="1" applyAlignment="1">
      <alignment horizontal="right" vertical="center"/>
    </xf>
    <xf numFmtId="0" fontId="0" fillId="3" borderId="0" xfId="0" applyFill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14" fontId="7" fillId="3" borderId="0" xfId="4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 wrapText="1" indent="1"/>
    </xf>
    <xf numFmtId="44" fontId="7" fillId="3" borderId="0" xfId="1" applyFont="1" applyFill="1" applyBorder="1" applyAlignment="1">
      <alignment horizontal="right" vertical="center" indent="2"/>
    </xf>
    <xf numFmtId="0" fontId="7" fillId="3" borderId="0" xfId="0" applyFont="1" applyFill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0" fillId="5" borderId="0" xfId="0" applyFill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4" borderId="0" xfId="0" applyFill="1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6" borderId="0" xfId="0" applyFill="1"/>
    <xf numFmtId="165" fontId="0" fillId="0" borderId="0" xfId="0" applyNumberFormat="1"/>
    <xf numFmtId="0" fontId="0" fillId="7" borderId="0" xfId="0" applyFill="1"/>
    <xf numFmtId="0" fontId="4" fillId="2" borderId="0" xfId="2" applyFont="1" applyFill="1" applyBorder="1" applyAlignment="1">
      <alignment horizontal="left" vertical="center"/>
    </xf>
    <xf numFmtId="0" fontId="0" fillId="4" borderId="0" xfId="0" applyFill="1" applyAlignment="1">
      <alignment vertical="center"/>
    </xf>
  </cellXfs>
  <cellStyles count="5">
    <cellStyle name="Currency" xfId="1" builtinId="4"/>
    <cellStyle name="Date" xfId="4" xr:uid="{D05F1F88-8202-47B6-AC79-69B8343808C7}"/>
    <cellStyle name="Hyperlink" xfId="3" builtinId="8"/>
    <cellStyle name="Normal" xfId="0" builtinId="0"/>
    <cellStyle name="Title" xfId="2" builtinId="15"/>
  </cellStyles>
  <dxfs count="24"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theme="2" tint="0.79995117038483843"/>
          <bgColor theme="2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</dxf>
    <dxf>
      <alignment vertical="center" textRotation="0" wrapText="0" indent="0" justifyLastLine="0" shrinkToFit="0" readingOrder="0"/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font>
        <b/>
        <i val="0"/>
        <color theme="2" tint="0.79998168889431442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 style="thick">
          <color theme="6" tint="-0.499984740745262"/>
        </bottom>
        <vertical/>
        <horizontal/>
      </border>
    </dxf>
  </dxfs>
  <tableStyles count="1" defaultTableStyle="TableStyleMedium2" defaultPivotStyle="PivotStyleLight16">
    <tableStyle name="Expense Log" pivot="0" count="4" xr9:uid="{00000000-0011-0000-FFFF-FFFF00000000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Dashboard.xlsx]Daily Spending!PivotTable4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Daily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8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Spending'!$B$2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73B-4B57-9F52-DD7DDE64A1CC}"/>
              </c:ext>
            </c:extLst>
          </c:dPt>
          <c:cat>
            <c:strRef>
              <c:f>'Daily Spending'!$A$3:$A$13</c:f>
              <c:strCache>
                <c:ptCount val="10"/>
                <c:pt idx="0">
                  <c:v>3/2/2021</c:v>
                </c:pt>
                <c:pt idx="1">
                  <c:v>3/4/2021</c:v>
                </c:pt>
                <c:pt idx="2">
                  <c:v>3/6/2021</c:v>
                </c:pt>
                <c:pt idx="3">
                  <c:v>4/2/2021</c:v>
                </c:pt>
                <c:pt idx="4">
                  <c:v>4/4/2021</c:v>
                </c:pt>
                <c:pt idx="5">
                  <c:v>4/6/2021</c:v>
                </c:pt>
                <c:pt idx="6">
                  <c:v>5/1/2021</c:v>
                </c:pt>
                <c:pt idx="7">
                  <c:v>6/1/2021</c:v>
                </c:pt>
                <c:pt idx="8">
                  <c:v>7/1/2021</c:v>
                </c:pt>
                <c:pt idx="9">
                  <c:v>8/1/2021</c:v>
                </c:pt>
              </c:strCache>
            </c:strRef>
          </c:cat>
          <c:val>
            <c:numRef>
              <c:f>'Daily Spending'!$B$3:$B$13</c:f>
              <c:numCache>
                <c:formatCode>_("$"* #,##0.00_);_("$"* \(#,##0.00\);_("$"* "-"??_);_(@_)</c:formatCode>
                <c:ptCount val="10"/>
                <c:pt idx="0">
                  <c:v>68</c:v>
                </c:pt>
                <c:pt idx="1">
                  <c:v>91</c:v>
                </c:pt>
                <c:pt idx="2">
                  <c:v>63</c:v>
                </c:pt>
                <c:pt idx="3">
                  <c:v>80.75</c:v>
                </c:pt>
                <c:pt idx="4">
                  <c:v>159</c:v>
                </c:pt>
                <c:pt idx="5">
                  <c:v>63</c:v>
                </c:pt>
                <c:pt idx="6">
                  <c:v>54</c:v>
                </c:pt>
                <c:pt idx="7">
                  <c:v>12</c:v>
                </c:pt>
                <c:pt idx="8">
                  <c:v>21</c:v>
                </c:pt>
                <c:pt idx="9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B-4B57-9F52-DD7DDE64A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598823"/>
        <c:axId val="1127773527"/>
      </c:lineChart>
      <c:catAx>
        <c:axId val="2120598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73527"/>
        <c:crosses val="autoZero"/>
        <c:auto val="1"/>
        <c:lblAlgn val="ctr"/>
        <c:lblOffset val="100"/>
        <c:noMultiLvlLbl val="0"/>
      </c:catAx>
      <c:valAx>
        <c:axId val="1127773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98823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Dashboard.xlsx]Categorical Spending!PivotTable3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Categorical Spenfing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'Categorical Spending'!$B$2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'Categorical Spending'!$A$3:$A$7</c:f>
              <c:strCache>
                <c:ptCount val="4"/>
                <c:pt idx="0">
                  <c:v>(blank)</c:v>
                </c:pt>
                <c:pt idx="1">
                  <c:v>Clothing and Departmental Stores</c:v>
                </c:pt>
                <c:pt idx="2">
                  <c:v>Housing and Utilities</c:v>
                </c:pt>
                <c:pt idx="3">
                  <c:v>Miscellaneous</c:v>
                </c:pt>
              </c:strCache>
            </c:strRef>
          </c:cat>
          <c:val>
            <c:numRef>
              <c:f>'Categorical Spending'!$B$3:$B$7</c:f>
              <c:numCache>
                <c:formatCode>_("$"* #,##0.00_);_("$"* \(#,##0.00\);_("$"* "-"??_);_(@_)</c:formatCode>
                <c:ptCount val="4"/>
                <c:pt idx="0">
                  <c:v>455.5</c:v>
                </c:pt>
                <c:pt idx="1">
                  <c:v>68</c:v>
                </c:pt>
                <c:pt idx="2">
                  <c:v>62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7-402F-911C-3CCEA2471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44142199"/>
        <c:axId val="823455176"/>
      </c:barChart>
      <c:catAx>
        <c:axId val="1344142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455176"/>
        <c:crosses val="autoZero"/>
        <c:auto val="1"/>
        <c:lblAlgn val="ctr"/>
        <c:lblOffset val="100"/>
        <c:noMultiLvlLbl val="0"/>
      </c:catAx>
      <c:valAx>
        <c:axId val="82345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421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Dashboard.xlsx]Payment Type Spending!PivotTable5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Type 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'Payment Type Spending'!$B$2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Type Spending'!$A$3:$A$7</c:f>
              <c:strCache>
                <c:ptCount val="4"/>
                <c:pt idx="0">
                  <c:v>(blank)</c:v>
                </c:pt>
                <c:pt idx="1">
                  <c:v>Check</c:v>
                </c:pt>
                <c:pt idx="2">
                  <c:v>Credit</c:v>
                </c:pt>
                <c:pt idx="3">
                  <c:v>Debit</c:v>
                </c:pt>
              </c:strCache>
            </c:strRef>
          </c:cat>
          <c:val>
            <c:numRef>
              <c:f>'Payment Type Spending'!$B$3:$B$7</c:f>
              <c:numCache>
                <c:formatCode>_("$"* #,##0.00_);_("$"* \(#,##0.00\);_("$"* "-"??_);_(@_)</c:formatCode>
                <c:ptCount val="4"/>
                <c:pt idx="0">
                  <c:v>455.5</c:v>
                </c:pt>
                <c:pt idx="1">
                  <c:v>62</c:v>
                </c:pt>
                <c:pt idx="2">
                  <c:v>58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A-4F92-B0D5-A7A083BB6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7111735"/>
        <c:axId val="141793671"/>
      </c:barChart>
      <c:catAx>
        <c:axId val="41711173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93671"/>
        <c:crosses val="autoZero"/>
        <c:auto val="1"/>
        <c:lblAlgn val="ctr"/>
        <c:lblOffset val="100"/>
        <c:noMultiLvlLbl val="0"/>
      </c:catAx>
      <c:valAx>
        <c:axId val="141793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1173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Dashboard.xlsx]Daily Spending!PivotTable4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Daily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Spending'!$B$2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1A6-45DA-B090-C3A9E914E2CD}"/>
              </c:ext>
            </c:extLst>
          </c:dPt>
          <c:cat>
            <c:strRef>
              <c:f>'Daily Spending'!$A$3:$A$13</c:f>
              <c:strCache>
                <c:ptCount val="10"/>
                <c:pt idx="0">
                  <c:v>3/2/2021</c:v>
                </c:pt>
                <c:pt idx="1">
                  <c:v>3/4/2021</c:v>
                </c:pt>
                <c:pt idx="2">
                  <c:v>3/6/2021</c:v>
                </c:pt>
                <c:pt idx="3">
                  <c:v>4/2/2021</c:v>
                </c:pt>
                <c:pt idx="4">
                  <c:v>4/4/2021</c:v>
                </c:pt>
                <c:pt idx="5">
                  <c:v>4/6/2021</c:v>
                </c:pt>
                <c:pt idx="6">
                  <c:v>5/1/2021</c:v>
                </c:pt>
                <c:pt idx="7">
                  <c:v>6/1/2021</c:v>
                </c:pt>
                <c:pt idx="8">
                  <c:v>7/1/2021</c:v>
                </c:pt>
                <c:pt idx="9">
                  <c:v>8/1/2021</c:v>
                </c:pt>
              </c:strCache>
            </c:strRef>
          </c:cat>
          <c:val>
            <c:numRef>
              <c:f>'Daily Spending'!$B$3:$B$13</c:f>
              <c:numCache>
                <c:formatCode>_("$"* #,##0.00_);_("$"* \(#,##0.00\);_("$"* "-"??_);_(@_)</c:formatCode>
                <c:ptCount val="10"/>
                <c:pt idx="0">
                  <c:v>68</c:v>
                </c:pt>
                <c:pt idx="1">
                  <c:v>91</c:v>
                </c:pt>
                <c:pt idx="2">
                  <c:v>63</c:v>
                </c:pt>
                <c:pt idx="3">
                  <c:v>80.75</c:v>
                </c:pt>
                <c:pt idx="4">
                  <c:v>159</c:v>
                </c:pt>
                <c:pt idx="5">
                  <c:v>63</c:v>
                </c:pt>
                <c:pt idx="6">
                  <c:v>54</c:v>
                </c:pt>
                <c:pt idx="7">
                  <c:v>12</c:v>
                </c:pt>
                <c:pt idx="8">
                  <c:v>21</c:v>
                </c:pt>
                <c:pt idx="9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A6-45DA-B090-C3A9E914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598823"/>
        <c:axId val="1127773527"/>
      </c:lineChart>
      <c:catAx>
        <c:axId val="2120598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73527"/>
        <c:crosses val="autoZero"/>
        <c:auto val="1"/>
        <c:lblAlgn val="ctr"/>
        <c:lblOffset val="100"/>
        <c:noMultiLvlLbl val="0"/>
      </c:catAx>
      <c:valAx>
        <c:axId val="1127773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98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Dashboard.xlsx]Categorical Spending!PivotTable3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Categorical Spenfing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'Categorical Spending'!$B$2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'Categorical Spending'!$A$3:$A$7</c:f>
              <c:strCache>
                <c:ptCount val="4"/>
                <c:pt idx="0">
                  <c:v>(blank)</c:v>
                </c:pt>
                <c:pt idx="1">
                  <c:v>Clothing and Departmental Stores</c:v>
                </c:pt>
                <c:pt idx="2">
                  <c:v>Housing and Utilities</c:v>
                </c:pt>
                <c:pt idx="3">
                  <c:v>Miscellaneous</c:v>
                </c:pt>
              </c:strCache>
            </c:strRef>
          </c:cat>
          <c:val>
            <c:numRef>
              <c:f>'Categorical Spending'!$B$3:$B$7</c:f>
              <c:numCache>
                <c:formatCode>_("$"* #,##0.00_);_("$"* \(#,##0.00\);_("$"* "-"??_);_(@_)</c:formatCode>
                <c:ptCount val="4"/>
                <c:pt idx="0">
                  <c:v>455.5</c:v>
                </c:pt>
                <c:pt idx="1">
                  <c:v>68</c:v>
                </c:pt>
                <c:pt idx="2">
                  <c:v>62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5B-4326-90A1-D5536F5A2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44142199"/>
        <c:axId val="823455176"/>
      </c:barChart>
      <c:catAx>
        <c:axId val="1344142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455176"/>
        <c:crosses val="autoZero"/>
        <c:auto val="1"/>
        <c:lblAlgn val="ctr"/>
        <c:lblOffset val="100"/>
        <c:noMultiLvlLbl val="0"/>
      </c:catAx>
      <c:valAx>
        <c:axId val="82345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421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Dashboard.xlsx]Payment Type Spending!PivotTable5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Type 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'Payment Type Spending'!$B$2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Type Spending'!$A$3:$A$7</c:f>
              <c:strCache>
                <c:ptCount val="4"/>
                <c:pt idx="0">
                  <c:v>(blank)</c:v>
                </c:pt>
                <c:pt idx="1">
                  <c:v>Check</c:v>
                </c:pt>
                <c:pt idx="2">
                  <c:v>Credit</c:v>
                </c:pt>
                <c:pt idx="3">
                  <c:v>Debit</c:v>
                </c:pt>
              </c:strCache>
            </c:strRef>
          </c:cat>
          <c:val>
            <c:numRef>
              <c:f>'Payment Type Spending'!$B$3:$B$7</c:f>
              <c:numCache>
                <c:formatCode>_("$"* #,##0.00_);_("$"* \(#,##0.00\);_("$"* "-"??_);_(@_)</c:formatCode>
                <c:ptCount val="4"/>
                <c:pt idx="0">
                  <c:v>455.5</c:v>
                </c:pt>
                <c:pt idx="1">
                  <c:v>62</c:v>
                </c:pt>
                <c:pt idx="2">
                  <c:v>58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AD-4F70-91D4-1A715540E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7111735"/>
        <c:axId val="141793671"/>
      </c:barChart>
      <c:catAx>
        <c:axId val="41711173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93671"/>
        <c:crosses val="autoZero"/>
        <c:auto val="1"/>
        <c:lblAlgn val="ctr"/>
        <c:lblOffset val="100"/>
        <c:noMultiLvlLbl val="0"/>
      </c:catAx>
      <c:valAx>
        <c:axId val="141793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1173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sunburst" uniqueId="{BF45FF87-0B5B-4BF9-A920-7F404D3DF123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of Amount Spent</cx:v>
        </cx:txData>
      </cx:tx>
    </cx:title>
    <cx:plotArea>
      <cx:plotAreaRegion>
        <cx:series layoutId="clusteredColumn" uniqueId="{10C97DFE-C651-467E-ACE3-7ABFC5874477}">
          <cx:spPr>
            <a:solidFill>
              <a:srgbClr val="595959"/>
            </a:solidFill>
          </cx:spPr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.330000013"/>
        <cx:title>
          <cx:tx>
            <cx:txData>
              <cx:v>Amount Spent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/>
    <cx:plotArea>
      <cx:plotAreaRegion>
        <cx:series layoutId="sunburst" uniqueId="{BF45FF87-0B5B-4BF9-A920-7F404D3DF123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Frequency of Amount Spent</cx:v>
        </cx:txData>
      </cx:tx>
    </cx:title>
    <cx:plotArea>
      <cx:plotAreaRegion>
        <cx:series layoutId="clusteredColumn" uniqueId="{10C97DFE-C651-467E-ACE3-7ABFC5874477}">
          <cx:spPr>
            <a:solidFill>
              <a:srgbClr val="595959"/>
            </a:solidFill>
          </cx:spPr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.330000013"/>
        <cx:title>
          <cx:tx>
            <cx:txData>
              <cx:v>Amount Spent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14</xdr:row>
      <xdr:rowOff>123825</xdr:rowOff>
    </xdr:from>
    <xdr:to>
      <xdr:col>23</xdr:col>
      <xdr:colOff>542925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F05449D8-0A54-4112-8F56-E8C078302D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647700</xdr:colOff>
      <xdr:row>14</xdr:row>
      <xdr:rowOff>133350</xdr:rowOff>
    </xdr:from>
    <xdr:to>
      <xdr:col>16</xdr:col>
      <xdr:colOff>571500</xdr:colOff>
      <xdr:row>29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2" descr="Chart type: Histogram. Frequency of 'Field5'&#10;&#10;Description automatically generated">
              <a:extLst>
                <a:ext uri="{FF2B5EF4-FFF2-40B4-BE49-F238E27FC236}">
                  <a16:creationId xmlns:a16="http://schemas.microsoft.com/office/drawing/2014/main" id="{2D61BA0B-85B7-4169-B4BF-0A19382EBBBC}"/>
                </a:ext>
                <a:ext uri="{147F2762-F138-4A5C-976F-8EAC2B608ADB}">
                  <a16:predDERef xmlns:a16="http://schemas.microsoft.com/office/drawing/2014/main" pred="{F05449D8-0A54-4112-8F56-E8C078302D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19050</xdr:colOff>
      <xdr:row>14</xdr:row>
      <xdr:rowOff>123825</xdr:rowOff>
    </xdr:from>
    <xdr:to>
      <xdr:col>10</xdr:col>
      <xdr:colOff>571500</xdr:colOff>
      <xdr:row>30</xdr:row>
      <xdr:rowOff>47625</xdr:rowOff>
    </xdr:to>
    <xdr:graphicFrame macro="">
      <xdr:nvGraphicFramePr>
        <xdr:cNvPr id="6" name="Chart 5" descr="Chart type: Line. 4/4/2021 has maximum 'Field5'.&#10;&#10;Description automatically generated">
          <a:extLst>
            <a:ext uri="{FF2B5EF4-FFF2-40B4-BE49-F238E27FC236}">
              <a16:creationId xmlns:a16="http://schemas.microsoft.com/office/drawing/2014/main" id="{66E49399-5A2C-4C9D-B33F-F724AE2969F6}"/>
            </a:ext>
            <a:ext uri="{147F2762-F138-4A5C-976F-8EAC2B608ADB}">
              <a16:predDERef xmlns:a16="http://schemas.microsoft.com/office/drawing/2014/main" pred="{2D61BA0B-85B7-4169-B4BF-0A19382EB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114300</xdr:colOff>
      <xdr:row>0</xdr:row>
      <xdr:rowOff>152400</xdr:rowOff>
    </xdr:from>
    <xdr:to>
      <xdr:col>13</xdr:col>
      <xdr:colOff>361950</xdr:colOff>
      <xdr:row>14</xdr:row>
      <xdr:rowOff>95250</xdr:rowOff>
    </xdr:to>
    <xdr:graphicFrame macro="">
      <xdr:nvGraphicFramePr>
        <xdr:cNvPr id="9" name="Chart 8" descr="Chart type: Clustered Bar. 'Field5' by 'Field2'&#10;&#10;Description automatically generated">
          <a:extLst>
            <a:ext uri="{FF2B5EF4-FFF2-40B4-BE49-F238E27FC236}">
              <a16:creationId xmlns:a16="http://schemas.microsoft.com/office/drawing/2014/main" id="{2F089CE6-69DB-434B-8D36-E3B422B2D7F9}"/>
            </a:ext>
            <a:ext uri="{147F2762-F138-4A5C-976F-8EAC2B608ADB}">
              <a16:predDERef xmlns:a16="http://schemas.microsoft.com/office/drawing/2014/main" pred="{66E49399-5A2C-4C9D-B33F-F724AE296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400050</xdr:colOff>
      <xdr:row>0</xdr:row>
      <xdr:rowOff>171450</xdr:rowOff>
    </xdr:from>
    <xdr:to>
      <xdr:col>22</xdr:col>
      <xdr:colOff>600075</xdr:colOff>
      <xdr:row>14</xdr:row>
      <xdr:rowOff>85725</xdr:rowOff>
    </xdr:to>
    <xdr:graphicFrame macro="">
      <xdr:nvGraphicFramePr>
        <xdr:cNvPr id="10" name="Chart 9" descr="Chart type: Clustered Bar. 'Field5' by 'Field4'&#10;&#10;Description automatically generated">
          <a:extLst>
            <a:ext uri="{FF2B5EF4-FFF2-40B4-BE49-F238E27FC236}">
              <a16:creationId xmlns:a16="http://schemas.microsoft.com/office/drawing/2014/main" id="{55CC8B5B-1D3C-4C0F-8AAB-E9B9A4CA29CA}"/>
            </a:ext>
            <a:ext uri="{147F2762-F138-4A5C-976F-8EAC2B608ADB}">
              <a16:predDERef xmlns:a16="http://schemas.microsoft.com/office/drawing/2014/main" pred="{2F089CE6-69DB-434B-8D36-E3B422B2D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457200</xdr:colOff>
      <xdr:row>12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224738-1EF0-4021-A97E-CB3EAD2FF5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9525</xdr:colOff>
      <xdr:row>12</xdr:row>
      <xdr:rowOff>47625</xdr:rowOff>
    </xdr:from>
    <xdr:to>
      <xdr:col>12</xdr:col>
      <xdr:colOff>466725</xdr:colOff>
      <xdr:row>25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Field5'&#10;&#10;Description automatically generated">
              <a:extLst>
                <a:ext uri="{FF2B5EF4-FFF2-40B4-BE49-F238E27FC236}">
                  <a16:creationId xmlns:a16="http://schemas.microsoft.com/office/drawing/2014/main" id="{65A1CE4A-D30B-4469-95D4-2DE27C6B61E0}"/>
                </a:ext>
                <a:ext uri="{147F2762-F138-4A5C-976F-8EAC2B608ADB}">
                  <a16:predDERef xmlns:a16="http://schemas.microsoft.com/office/drawing/2014/main" pred="{65224738-1EF0-4021-A97E-CB3EAD2FF5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14</xdr:row>
      <xdr:rowOff>19050</xdr:rowOff>
    </xdr:to>
    <xdr:graphicFrame macro="">
      <xdr:nvGraphicFramePr>
        <xdr:cNvPr id="2" name="Chart 1" descr="Chart type: Line. 4/4/2021 has maximum 'Field5'.&#10;&#10;Description automatically generated">
          <a:extLst>
            <a:ext uri="{FF2B5EF4-FFF2-40B4-BE49-F238E27FC236}">
              <a16:creationId xmlns:a16="http://schemas.microsoft.com/office/drawing/2014/main" id="{55EC0921-93C1-49CF-8678-F3276699F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14</xdr:row>
      <xdr:rowOff>19050</xdr:rowOff>
    </xdr:to>
    <xdr:graphicFrame macro="">
      <xdr:nvGraphicFramePr>
        <xdr:cNvPr id="2" name="Chart 1" descr="Chart type: Clustered Bar. 'Field5' by 'Field2'&#10;&#10;Description automatically generated">
          <a:extLst>
            <a:ext uri="{FF2B5EF4-FFF2-40B4-BE49-F238E27FC236}">
              <a16:creationId xmlns:a16="http://schemas.microsoft.com/office/drawing/2014/main" id="{EF950C9B-AB5F-4D89-8101-A4DEF352A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14</xdr:row>
      <xdr:rowOff>19050</xdr:rowOff>
    </xdr:to>
    <xdr:graphicFrame macro="">
      <xdr:nvGraphicFramePr>
        <xdr:cNvPr id="2" name="Chart 1" descr="Chart type: Clustered Bar. 'Field5' by 'Field4'&#10;&#10;Description automatically generated">
          <a:extLst>
            <a:ext uri="{FF2B5EF4-FFF2-40B4-BE49-F238E27FC236}">
              <a16:creationId xmlns:a16="http://schemas.microsoft.com/office/drawing/2014/main" id="{92F0E1FD-469A-41F6-B779-455710B14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98.59791527778" createdVersion="7" refreshedVersion="7" minRefreshableVersion="3" recordCount="20" xr:uid="{C5F75425-D4DF-42E9-BD55-7C5E428D84D3}">
  <cacheSource type="worksheet">
    <worksheetSource ref="A2:F22" sheet="Expense Log"/>
  </cacheSource>
  <cacheFields count="6">
    <cacheField name="Date" numFmtId="14">
      <sharedItems containsSemiMixedTypes="0" containsNonDate="0" containsDate="1" containsString="0" minDate="2021-03-02T00:00:00" maxDate="2021-08-02T00:00:00"/>
    </cacheField>
    <cacheField name="Category" numFmtId="0">
      <sharedItems containsBlank="1" count="4">
        <s v="Miscellaneous"/>
        <s v="Clothing and Departmental Stores"/>
        <s v="Housing and Utilities"/>
        <m/>
      </sharedItems>
    </cacheField>
    <cacheField name="Subcategory" numFmtId="0">
      <sharedItems containsBlank="1" count="5">
        <s v="Miscellaneous"/>
        <s v="Jcpenny"/>
        <s v="Rent"/>
        <s v="Old Navy"/>
        <m/>
      </sharedItems>
    </cacheField>
    <cacheField name="Transaction Type" numFmtId="0">
      <sharedItems containsBlank="1"/>
    </cacheField>
    <cacheField name="Amount" numFmtId="44">
      <sharedItems containsSemiMixedTypes="0" containsString="0" containsNumber="1" minValue="2.75" maxValue="62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99.795674768517" createdVersion="7" refreshedVersion="7" minRefreshableVersion="3" recordCount="20" xr:uid="{899AE46F-62BB-4E48-9963-52BC5792EDD0}">
  <cacheSource type="worksheet">
    <worksheetSource ref="C6:H26" sheet="Transformed Data"/>
  </cacheSource>
  <cacheFields count="6">
    <cacheField name="Field1" numFmtId="14">
      <sharedItems containsSemiMixedTypes="0" containsNonDate="0" containsDate="1" containsString="0" minDate="2021-03-02T00:00:00" maxDate="2021-08-02T00:00:00"/>
    </cacheField>
    <cacheField name="Field2" numFmtId="0">
      <sharedItems containsBlank="1" count="4">
        <s v="Miscellaneous"/>
        <s v="Clothing and Departmental Stores"/>
        <s v="Housing and Utilities"/>
        <m/>
      </sharedItems>
    </cacheField>
    <cacheField name="Field3" numFmtId="0">
      <sharedItems containsBlank="1"/>
    </cacheField>
    <cacheField name="Field4" numFmtId="0">
      <sharedItems containsBlank="1"/>
    </cacheField>
    <cacheField name="Field5" numFmtId="44">
      <sharedItems containsSemiMixedTypes="0" containsString="0" containsNumber="1" minValue="2.75" maxValue="62"/>
    </cacheField>
    <cacheField name="Field6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99.795715856482" createdVersion="7" refreshedVersion="7" minRefreshableVersion="3" recordCount="20" xr:uid="{B42ED577-AA1F-4D27-8966-F9C8EF9AAFC0}">
  <cacheSource type="worksheet">
    <worksheetSource ref="C6:H26" sheet="Transformed Data (2)"/>
  </cacheSource>
  <cacheFields count="6">
    <cacheField name="Field1" numFmtId="14">
      <sharedItems containsSemiMixedTypes="0" containsNonDate="0" containsDate="1" containsString="0" minDate="2021-03-02T00:00:00" maxDate="2021-08-02T00:00:00" count="10">
        <d v="2021-03-02T00:00:00"/>
        <d v="2021-03-04T00:00:00"/>
        <d v="2021-03-06T00:00:00"/>
        <d v="2021-04-02T00:00:00"/>
        <d v="2021-04-04T00:00:00"/>
        <d v="2021-04-06T00:00:00"/>
        <d v="2021-05-01T00:00:00"/>
        <d v="2021-06-01T00:00:00"/>
        <d v="2021-07-01T00:00:00"/>
        <d v="2021-08-01T00:00:00"/>
      </sharedItems>
    </cacheField>
    <cacheField name="Field2" numFmtId="0">
      <sharedItems containsBlank="1"/>
    </cacheField>
    <cacheField name="Field3" numFmtId="0">
      <sharedItems containsBlank="1"/>
    </cacheField>
    <cacheField name="Field4" numFmtId="0">
      <sharedItems containsBlank="1" count="4">
        <s v="Credit"/>
        <s v="Debit"/>
        <s v="Check"/>
        <m/>
      </sharedItems>
    </cacheField>
    <cacheField name="Field5" numFmtId="44">
      <sharedItems containsSemiMixedTypes="0" containsString="0" containsNumber="1" minValue="2.75" maxValue="62"/>
    </cacheField>
    <cacheField name="Field6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d v="2021-03-02T00:00:00"/>
    <x v="0"/>
    <x v="0"/>
    <s v="Credit"/>
    <n v="29"/>
    <m/>
  </r>
  <r>
    <d v="2021-03-02T00:00:00"/>
    <x v="1"/>
    <x v="1"/>
    <s v="Debit"/>
    <n v="39"/>
    <m/>
  </r>
  <r>
    <d v="2021-03-04T00:00:00"/>
    <x v="2"/>
    <x v="2"/>
    <s v="Check"/>
    <n v="62"/>
    <m/>
  </r>
  <r>
    <d v="2021-03-04T00:00:00"/>
    <x v="1"/>
    <x v="3"/>
    <s v="Credit"/>
    <n v="29"/>
    <m/>
  </r>
  <r>
    <d v="2021-03-06T00:00:00"/>
    <x v="3"/>
    <x v="4"/>
    <m/>
    <n v="42"/>
    <m/>
  </r>
  <r>
    <d v="2021-03-06T00:00:00"/>
    <x v="3"/>
    <x v="4"/>
    <m/>
    <n v="21"/>
    <s v="March Pass"/>
  </r>
  <r>
    <d v="2021-04-02T00:00:00"/>
    <x v="3"/>
    <x v="4"/>
    <m/>
    <n v="54"/>
    <m/>
  </r>
  <r>
    <d v="2021-04-02T00:00:00"/>
    <x v="3"/>
    <x v="4"/>
    <m/>
    <n v="12"/>
    <m/>
  </r>
  <r>
    <d v="2021-04-02T00:00:00"/>
    <x v="3"/>
    <x v="4"/>
    <m/>
    <n v="12"/>
    <m/>
  </r>
  <r>
    <d v="2021-04-02T00:00:00"/>
    <x v="3"/>
    <x v="4"/>
    <m/>
    <n v="2.75"/>
    <m/>
  </r>
  <r>
    <d v="2021-04-04T00:00:00"/>
    <x v="3"/>
    <x v="4"/>
    <m/>
    <n v="29"/>
    <m/>
  </r>
  <r>
    <d v="2021-04-04T00:00:00"/>
    <x v="3"/>
    <x v="4"/>
    <m/>
    <n v="39"/>
    <m/>
  </r>
  <r>
    <d v="2021-04-04T00:00:00"/>
    <x v="3"/>
    <x v="4"/>
    <m/>
    <n v="62"/>
    <m/>
  </r>
  <r>
    <d v="2021-04-04T00:00:00"/>
    <x v="3"/>
    <x v="4"/>
    <m/>
    <n v="29"/>
    <m/>
  </r>
  <r>
    <d v="2021-04-06T00:00:00"/>
    <x v="3"/>
    <x v="4"/>
    <m/>
    <n v="42"/>
    <m/>
  </r>
  <r>
    <d v="2021-04-06T00:00:00"/>
    <x v="3"/>
    <x v="4"/>
    <m/>
    <n v="21"/>
    <s v="April Pass"/>
  </r>
  <r>
    <d v="2021-05-01T00:00:00"/>
    <x v="3"/>
    <x v="4"/>
    <m/>
    <n v="54"/>
    <m/>
  </r>
  <r>
    <d v="2021-06-01T00:00:00"/>
    <x v="3"/>
    <x v="4"/>
    <m/>
    <n v="12"/>
    <m/>
  </r>
  <r>
    <d v="2021-07-01T00:00:00"/>
    <x v="3"/>
    <x v="4"/>
    <m/>
    <n v="21"/>
    <s v="Classic Movie Night"/>
  </r>
  <r>
    <d v="2021-08-01T00:00:00"/>
    <x v="3"/>
    <x v="4"/>
    <m/>
    <n v="2.7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d v="2021-03-02T00:00:00"/>
    <x v="0"/>
    <s v="Miscellaneous"/>
    <s v="Credit"/>
    <n v="29"/>
    <m/>
  </r>
  <r>
    <d v="2021-03-02T00:00:00"/>
    <x v="1"/>
    <s v="Jcpenny"/>
    <s v="Debit"/>
    <n v="39"/>
    <m/>
  </r>
  <r>
    <d v="2021-03-04T00:00:00"/>
    <x v="2"/>
    <s v="Rent"/>
    <s v="Check"/>
    <n v="62"/>
    <m/>
  </r>
  <r>
    <d v="2021-03-04T00:00:00"/>
    <x v="1"/>
    <s v="Old Navy"/>
    <s v="Credit"/>
    <n v="29"/>
    <m/>
  </r>
  <r>
    <d v="2021-03-06T00:00:00"/>
    <x v="3"/>
    <m/>
    <m/>
    <n v="42"/>
    <m/>
  </r>
  <r>
    <d v="2021-03-06T00:00:00"/>
    <x v="3"/>
    <m/>
    <m/>
    <n v="21"/>
    <s v="March Pass"/>
  </r>
  <r>
    <d v="2021-04-02T00:00:00"/>
    <x v="3"/>
    <m/>
    <m/>
    <n v="54"/>
    <m/>
  </r>
  <r>
    <d v="2021-04-02T00:00:00"/>
    <x v="3"/>
    <m/>
    <m/>
    <n v="12"/>
    <m/>
  </r>
  <r>
    <d v="2021-04-02T00:00:00"/>
    <x v="3"/>
    <m/>
    <m/>
    <n v="12"/>
    <m/>
  </r>
  <r>
    <d v="2021-04-02T00:00:00"/>
    <x v="3"/>
    <m/>
    <m/>
    <n v="2.75"/>
    <m/>
  </r>
  <r>
    <d v="2021-04-04T00:00:00"/>
    <x v="3"/>
    <m/>
    <m/>
    <n v="29"/>
    <m/>
  </r>
  <r>
    <d v="2021-04-04T00:00:00"/>
    <x v="3"/>
    <m/>
    <m/>
    <n v="39"/>
    <m/>
  </r>
  <r>
    <d v="2021-04-04T00:00:00"/>
    <x v="3"/>
    <m/>
    <m/>
    <n v="62"/>
    <m/>
  </r>
  <r>
    <d v="2021-04-04T00:00:00"/>
    <x v="3"/>
    <m/>
    <m/>
    <n v="29"/>
    <m/>
  </r>
  <r>
    <d v="2021-04-06T00:00:00"/>
    <x v="3"/>
    <m/>
    <m/>
    <n v="42"/>
    <m/>
  </r>
  <r>
    <d v="2021-04-06T00:00:00"/>
    <x v="3"/>
    <m/>
    <m/>
    <n v="21"/>
    <s v="April Pass"/>
  </r>
  <r>
    <d v="2021-05-01T00:00:00"/>
    <x v="3"/>
    <m/>
    <m/>
    <n v="54"/>
    <m/>
  </r>
  <r>
    <d v="2021-06-01T00:00:00"/>
    <x v="3"/>
    <m/>
    <m/>
    <n v="12"/>
    <m/>
  </r>
  <r>
    <d v="2021-07-01T00:00:00"/>
    <x v="3"/>
    <m/>
    <m/>
    <n v="21"/>
    <s v="Classic Movie Night"/>
  </r>
  <r>
    <d v="2021-08-01T00:00:00"/>
    <x v="3"/>
    <m/>
    <m/>
    <n v="2.7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Miscellaneous"/>
    <s v="Miscellaneous"/>
    <x v="0"/>
    <n v="29"/>
    <m/>
  </r>
  <r>
    <x v="0"/>
    <s v="Clothing and Departmental Stores"/>
    <s v="Jcpenny"/>
    <x v="1"/>
    <n v="39"/>
    <m/>
  </r>
  <r>
    <x v="1"/>
    <s v="Housing and Utilities"/>
    <s v="Rent"/>
    <x v="2"/>
    <n v="62"/>
    <m/>
  </r>
  <r>
    <x v="1"/>
    <s v="Clothing and Departmental Stores"/>
    <s v="Old Navy"/>
    <x v="0"/>
    <n v="29"/>
    <m/>
  </r>
  <r>
    <x v="2"/>
    <m/>
    <m/>
    <x v="3"/>
    <n v="42"/>
    <m/>
  </r>
  <r>
    <x v="2"/>
    <m/>
    <m/>
    <x v="3"/>
    <n v="21"/>
    <s v="March Pass"/>
  </r>
  <r>
    <x v="3"/>
    <m/>
    <m/>
    <x v="3"/>
    <n v="54"/>
    <m/>
  </r>
  <r>
    <x v="3"/>
    <m/>
    <m/>
    <x v="3"/>
    <n v="12"/>
    <m/>
  </r>
  <r>
    <x v="3"/>
    <m/>
    <m/>
    <x v="3"/>
    <n v="12"/>
    <m/>
  </r>
  <r>
    <x v="3"/>
    <m/>
    <m/>
    <x v="3"/>
    <n v="2.75"/>
    <m/>
  </r>
  <r>
    <x v="4"/>
    <m/>
    <m/>
    <x v="3"/>
    <n v="29"/>
    <m/>
  </r>
  <r>
    <x v="4"/>
    <m/>
    <m/>
    <x v="3"/>
    <n v="39"/>
    <m/>
  </r>
  <r>
    <x v="4"/>
    <m/>
    <m/>
    <x v="3"/>
    <n v="62"/>
    <m/>
  </r>
  <r>
    <x v="4"/>
    <m/>
    <m/>
    <x v="3"/>
    <n v="29"/>
    <m/>
  </r>
  <r>
    <x v="5"/>
    <m/>
    <m/>
    <x v="3"/>
    <n v="42"/>
    <m/>
  </r>
  <r>
    <x v="5"/>
    <m/>
    <m/>
    <x v="3"/>
    <n v="21"/>
    <s v="April Pass"/>
  </r>
  <r>
    <x v="6"/>
    <m/>
    <m/>
    <x v="3"/>
    <n v="54"/>
    <m/>
  </r>
  <r>
    <x v="7"/>
    <m/>
    <m/>
    <x v="3"/>
    <n v="12"/>
    <m/>
  </r>
  <r>
    <x v="8"/>
    <m/>
    <m/>
    <x v="3"/>
    <n v="21"/>
    <s v="Classic Movie Night"/>
  </r>
  <r>
    <x v="9"/>
    <m/>
    <m/>
    <x v="3"/>
    <n v="2.7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16D4C3-4B80-4C16-A26D-B2A624FE10B6}" name="PivotTable2" cacheId="549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6:C26" firstHeaderRow="1" firstDataRow="1" firstDataCol="1"/>
  <pivotFields count="6">
    <pivotField numFmtId="14" showAll="0"/>
    <pivotField axis="axisRow" showAll="0">
      <items count="5">
        <item x="1"/>
        <item x="0"/>
        <item x="3"/>
        <item x="2"/>
        <item t="default"/>
      </items>
    </pivotField>
    <pivotField axis="axisRow" showAll="0">
      <items count="6">
        <item x="1"/>
        <item x="0"/>
        <item x="4"/>
        <item x="2"/>
        <item x="3"/>
        <item t="default"/>
      </items>
    </pivotField>
    <pivotField showAll="0"/>
    <pivotField dataField="1" numFmtId="44" showAll="0"/>
    <pivotField showAll="0"/>
  </pivotFields>
  <rowFields count="2">
    <field x="1"/>
    <field x="2"/>
  </rowFields>
  <rowItems count="10">
    <i>
      <x/>
    </i>
    <i r="1">
      <x/>
    </i>
    <i r="1">
      <x v="4"/>
    </i>
    <i>
      <x v="1"/>
    </i>
    <i r="1">
      <x v="1"/>
    </i>
    <i>
      <x v="2"/>
    </i>
    <i r="1">
      <x v="2"/>
    </i>
    <i>
      <x v="3"/>
    </i>
    <i r="1">
      <x v="3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8A3AB-D30E-4923-9A37-C0A878A2454C}" name="PivotTable1" cacheId="549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B12" firstHeaderRow="1" firstDataRow="1" firstDataCol="1"/>
  <pivotFields count="6">
    <pivotField numFmtId="14" showAll="0"/>
    <pivotField axis="axisRow" showAll="0">
      <items count="5">
        <item x="1"/>
        <item x="0"/>
        <item x="3"/>
        <item x="2"/>
        <item t="default"/>
      </items>
    </pivotField>
    <pivotField axis="axisRow" showAll="0">
      <items count="6">
        <item x="1"/>
        <item x="0"/>
        <item x="4"/>
        <item x="2"/>
        <item x="3"/>
        <item t="default"/>
      </items>
    </pivotField>
    <pivotField showAll="0"/>
    <pivotField dataField="1" numFmtId="44" showAll="0"/>
    <pivotField showAll="0"/>
  </pivotFields>
  <rowFields count="2">
    <field x="1"/>
    <field x="2"/>
  </rowFields>
  <rowItems count="10">
    <i>
      <x/>
    </i>
    <i r="1">
      <x/>
    </i>
    <i r="1">
      <x v="4"/>
    </i>
    <i>
      <x v="1"/>
    </i>
    <i r="1">
      <x v="1"/>
    </i>
    <i>
      <x v="2"/>
    </i>
    <i r="1">
      <x v="2"/>
    </i>
    <i>
      <x v="3"/>
    </i>
    <i r="1">
      <x v="3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8D9DC-1E9C-4847-AB6B-77546BA5F6B6}" name="PivotTable4" cacheId="55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2:B13" firstHeaderRow="1" firstDataRow="1" firstDataCol="1"/>
  <pivotFields count="6"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dataField="1" numFmtId="44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Field5" fld="4" baseField="0" baseItem="0" numFmtId="44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BB134-FD4C-4BE2-A0D9-CAD45D4E472D}" name="PivotTable3" cacheId="549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2:B7" firstHeaderRow="1" firstDataRow="1" firstDataCol="1"/>
  <pivotFields count="6">
    <pivotField numFmtId="14"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4" showAll="0"/>
    <pivotField showAll="0"/>
  </pivotFields>
  <rowFields count="1">
    <field x="1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Sum of Field5" fld="4" baseField="0" baseItem="0" numFmtId="44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1EC5C-7AE3-4842-A929-88FBA5E376B3}" name="PivotTable5" cacheId="55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2:B7" firstHeaderRow="1" firstDataRow="1" firstDataCol="1"/>
  <pivotFields count="6">
    <pivotField numFmtId="14" showAll="0"/>
    <pivotField showAll="0"/>
    <pivotField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44" showAll="0"/>
    <pivotField showAll="0"/>
  </pivotFields>
  <rowFields count="1">
    <field x="3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Sum of Field5" fld="4" baseField="0" baseItem="0" numFmtId="44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C6E2-A266-4A65-9D31-D87529FF82D8}" name="Expenses" displayName="Expenses" ref="A2:F22" totalsRowShown="0" headerRowDxfId="19" dataDxfId="18">
  <autoFilter ref="A2:F22" xr:uid="{8319768C-3358-4272-81E1-82DE384D744B}"/>
  <sortState xmlns:xlrd2="http://schemas.microsoft.com/office/spreadsheetml/2017/richdata2" ref="A3:F22">
    <sortCondition ref="A2:A22"/>
  </sortState>
  <tableColumns count="6">
    <tableColumn id="1" xr3:uid="{ABF787BA-AEAA-49E5-B569-19299FBEC1AA}" name="Date" dataDxfId="17"/>
    <tableColumn id="2" xr3:uid="{FF728F1E-860A-4EBB-8039-EDE9AE806DD0}" name="Category" dataDxfId="16"/>
    <tableColumn id="3" xr3:uid="{2E792091-A86B-4786-A1CD-818489E7B199}" name="Subcategory" dataDxfId="15"/>
    <tableColumn id="8" xr3:uid="{86C65642-A84C-4767-8D02-1D3B46E14267}" name="Transaction Type" dataDxfId="14"/>
    <tableColumn id="6" xr3:uid="{101E1BE1-D23D-44F1-929B-B1426E080D6B}" name="Amount" dataDxfId="13"/>
    <tableColumn id="4" xr3:uid="{F9C0466B-E17D-493A-B8E8-A31E28E186C0}" name="Note" dataDxfId="12"/>
  </tableColumns>
  <tableStyleInfo name="Expense Log" showFirstColumn="0" showLastColumn="0" showRowStripes="1" showColumnStripes="0"/>
  <extLst>
    <ext xmlns:x14="http://schemas.microsoft.com/office/spreadsheetml/2009/9/main" uri="{504A1905-F514-4f6f-8877-14C23A59335A}">
      <x14:table altTextSummary="Enter date, category, subcategory, amount, and notes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E7135-89F2-4A7A-A05B-0C1B348559F0}" name="Table4" displayName="Table4" ref="A2:A6" totalsRowShown="0">
  <autoFilter ref="A2:A6" xr:uid="{99CE7135-89F2-4A7A-A05B-0C1B348559F0}"/>
  <tableColumns count="1">
    <tableColumn id="1" xr3:uid="{0BD38DBF-88C8-47E3-9ACC-7C53A37BBBAA}" name="Transaction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BE112-590A-459F-A370-0F2B713EEBC1}" name="Table2" displayName="Table2" ref="A1:B17" totalsRowShown="0">
  <autoFilter ref="A1:B17" xr:uid="{064E24F0-0FE1-4D70-95C2-AAA96B67581D}"/>
  <sortState xmlns:xlrd2="http://schemas.microsoft.com/office/spreadsheetml/2017/richdata2" ref="A2:B17">
    <sortCondition ref="A1"/>
  </sortState>
  <tableColumns count="2">
    <tableColumn id="1" xr3:uid="{AA2A28FB-D78E-4E33-AF63-BE73EBA9C8EF}" name="Categories"/>
    <tableColumn id="2" xr3:uid="{9F4E7C12-A098-44F4-BFE9-1E12A57423CB}" name="Subcategor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417414-006D-4714-BEFB-3FB611115828}" name="Table9" displayName="Table9" ref="C6:H26" totalsRowShown="0">
  <autoFilter ref="C6:H26" xr:uid="{20417414-006D-4714-BEFB-3FB611115828}"/>
  <tableColumns count="6">
    <tableColumn id="1" xr3:uid="{2037B1CB-B631-4ED5-B3A3-778CACBC8C41}" name="Field1" dataDxfId="11"/>
    <tableColumn id="2" xr3:uid="{2322E401-31DE-493B-8D0A-19F11D8A998B}" name="Field2" dataDxfId="10"/>
    <tableColumn id="3" xr3:uid="{CDD9AB7B-84A5-40ED-9FD1-AFA009D56810}" name="Field3" dataDxfId="9"/>
    <tableColumn id="4" xr3:uid="{28DB65E0-C780-478D-8AFB-88E7654EF5AE}" name="Field4" dataDxfId="8"/>
    <tableColumn id="5" xr3:uid="{532E36D8-49AE-4D7B-A521-B73C33A19C23}" name="Field5" dataDxfId="7"/>
    <tableColumn id="6" xr3:uid="{94E7324F-26D5-44A5-B045-BEBDC679AA01}" name="Field6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4287E4-03A9-45A8-8682-D4E0B60EEA5F}" name="Table10" displayName="Table10" ref="C6:H26" totalsRowShown="0">
  <autoFilter ref="C6:H26" xr:uid="{0A4287E4-03A9-45A8-8682-D4E0B60EEA5F}"/>
  <tableColumns count="6">
    <tableColumn id="1" xr3:uid="{04F24456-6A67-409D-B1F0-C2CBFBC570C1}" name="Field1" dataDxfId="5"/>
    <tableColumn id="2" xr3:uid="{CAC65E5E-0586-4F9E-8F0E-3735154EF145}" name="Field2" dataDxfId="4"/>
    <tableColumn id="3" xr3:uid="{DD796FF5-B9AE-44AB-9A78-8B5718824D22}" name="Field3" dataDxfId="3"/>
    <tableColumn id="4" xr3:uid="{FFF1F6EC-3E48-4130-B2B5-0B6D04E47B2D}" name="Field4" dataDxfId="2"/>
    <tableColumn id="5" xr3:uid="{BEA00E83-398E-41D0-9782-85995AA49B2A}" name="Field5" dataDxfId="1"/>
    <tableColumn id="6" xr3:uid="{8B389927-B990-465E-8867-F368529CD67E}" name="Field6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F65-98BA-47E1-95C0-BBC576E19430}">
  <dimension ref="B3:C26"/>
  <sheetViews>
    <sheetView showGridLines="0" workbookViewId="0">
      <selection activeCell="G6" sqref="G6"/>
    </sheetView>
  </sheetViews>
  <sheetFormatPr defaultRowHeight="16.5"/>
  <cols>
    <col min="2" max="2" width="34" bestFit="1" customWidth="1"/>
    <col min="3" max="3" width="14.875" customWidth="1"/>
  </cols>
  <sheetData>
    <row r="3" spans="2:3">
      <c r="B3" s="13" t="s">
        <v>0</v>
      </c>
    </row>
    <row r="4" spans="2:3">
      <c r="B4" s="12">
        <f>SUM('Expense Log'!E3:E22)</f>
        <v>614.5</v>
      </c>
    </row>
    <row r="7" spans="2:3">
      <c r="B7" s="18" t="s">
        <v>1</v>
      </c>
    </row>
    <row r="8" spans="2:3">
      <c r="B8" s="20">
        <v>700</v>
      </c>
    </row>
    <row r="10" spans="2:3">
      <c r="B10" s="21" t="s">
        <v>2</v>
      </c>
    </row>
    <row r="11" spans="2:3">
      <c r="B11" s="22">
        <f>B8-B4</f>
        <v>85.5</v>
      </c>
    </row>
    <row r="13" spans="2:3">
      <c r="B13" s="23" t="s">
        <v>3</v>
      </c>
    </row>
    <row r="14" spans="2:3">
      <c r="B14" s="19">
        <f>B4-B8</f>
        <v>-85.5</v>
      </c>
    </row>
    <row r="16" spans="2:3">
      <c r="B16" s="9" t="s">
        <v>4</v>
      </c>
      <c r="C16" t="s">
        <v>5</v>
      </c>
    </row>
    <row r="17" spans="2:3">
      <c r="B17" s="10" t="s">
        <v>6</v>
      </c>
      <c r="C17">
        <v>68</v>
      </c>
    </row>
    <row r="18" spans="2:3">
      <c r="B18" s="11" t="s">
        <v>7</v>
      </c>
      <c r="C18">
        <v>39</v>
      </c>
    </row>
    <row r="19" spans="2:3">
      <c r="B19" s="11" t="s">
        <v>8</v>
      </c>
      <c r="C19">
        <v>29</v>
      </c>
    </row>
    <row r="20" spans="2:3">
      <c r="B20" s="10" t="s">
        <v>9</v>
      </c>
      <c r="C20">
        <v>29</v>
      </c>
    </row>
    <row r="21" spans="2:3">
      <c r="B21" s="11" t="s">
        <v>9</v>
      </c>
      <c r="C21">
        <v>29</v>
      </c>
    </row>
    <row r="22" spans="2:3">
      <c r="B22" s="10" t="s">
        <v>10</v>
      </c>
      <c r="C22">
        <v>455.5</v>
      </c>
    </row>
    <row r="23" spans="2:3">
      <c r="B23" s="11" t="s">
        <v>10</v>
      </c>
      <c r="C23">
        <v>455.5</v>
      </c>
    </row>
    <row r="24" spans="2:3">
      <c r="B24" s="10" t="s">
        <v>11</v>
      </c>
      <c r="C24">
        <v>62</v>
      </c>
    </row>
    <row r="25" spans="2:3">
      <c r="B25" s="11" t="s">
        <v>12</v>
      </c>
      <c r="C25">
        <v>62</v>
      </c>
    </row>
    <row r="26" spans="2:3">
      <c r="B26" s="10" t="s">
        <v>13</v>
      </c>
      <c r="C26">
        <v>614.5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7715-DDC6-4A0D-BC75-CC6DDF6C1051}">
  <dimension ref="A1:F22"/>
  <sheetViews>
    <sheetView workbookViewId="0">
      <selection sqref="A1:C1"/>
    </sheetView>
  </sheetViews>
  <sheetFormatPr defaultRowHeight="16.5"/>
  <cols>
    <col min="1" max="1" width="28.875" customWidth="1"/>
    <col min="2" max="2" width="34.75" customWidth="1"/>
    <col min="3" max="4" width="31.875" customWidth="1"/>
    <col min="5" max="5" width="19.25" customWidth="1"/>
    <col min="6" max="6" width="73" customWidth="1"/>
  </cols>
  <sheetData>
    <row r="1" spans="1:6" ht="33">
      <c r="A1" s="24" t="s">
        <v>14</v>
      </c>
      <c r="B1" s="24"/>
      <c r="C1" s="24"/>
      <c r="D1" s="1"/>
      <c r="E1" s="1"/>
      <c r="F1" s="2" t="s">
        <v>15</v>
      </c>
    </row>
    <row r="2" spans="1:6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</row>
    <row r="3" spans="1:6">
      <c r="A3" s="5">
        <f ca="1">DATE(YEAR(TODAY()),3,2)</f>
        <v>44257</v>
      </c>
      <c r="B3" s="6" t="s">
        <v>9</v>
      </c>
      <c r="C3" s="6" t="s">
        <v>9</v>
      </c>
      <c r="D3" s="6" t="s">
        <v>22</v>
      </c>
      <c r="E3" s="7">
        <v>29</v>
      </c>
      <c r="F3" s="8"/>
    </row>
    <row r="4" spans="1:6">
      <c r="A4" s="5">
        <f t="shared" ref="A4" ca="1" si="0">DATE(YEAR(TODAY()),3,2)</f>
        <v>44257</v>
      </c>
      <c r="B4" s="6" t="s">
        <v>6</v>
      </c>
      <c r="C4" s="6" t="s">
        <v>7</v>
      </c>
      <c r="D4" s="6" t="s">
        <v>23</v>
      </c>
      <c r="E4" s="7">
        <v>39</v>
      </c>
      <c r="F4" s="6"/>
    </row>
    <row r="5" spans="1:6">
      <c r="A5" s="5">
        <f ca="1">DATE(YEAR(TODAY()),3,4)</f>
        <v>44259</v>
      </c>
      <c r="B5" s="6" t="s">
        <v>11</v>
      </c>
      <c r="C5" s="6" t="s">
        <v>12</v>
      </c>
      <c r="D5" s="6" t="s">
        <v>24</v>
      </c>
      <c r="E5" s="7">
        <v>62</v>
      </c>
      <c r="F5" s="6"/>
    </row>
    <row r="6" spans="1:6">
      <c r="A6" s="5">
        <f ca="1">DATE(YEAR(TODAY()),3,4)</f>
        <v>44259</v>
      </c>
      <c r="B6" s="6" t="s">
        <v>6</v>
      </c>
      <c r="C6" s="6" t="s">
        <v>8</v>
      </c>
      <c r="D6" s="6" t="s">
        <v>22</v>
      </c>
      <c r="E6" s="7">
        <v>29</v>
      </c>
      <c r="F6" s="6"/>
    </row>
    <row r="7" spans="1:6">
      <c r="A7" s="5">
        <f ca="1">DATE(YEAR(TODAY()),3,6)</f>
        <v>44261</v>
      </c>
      <c r="B7" s="6" t="s">
        <v>25</v>
      </c>
      <c r="C7" s="6" t="s">
        <v>26</v>
      </c>
      <c r="D7" s="6" t="s">
        <v>23</v>
      </c>
      <c r="E7" s="7">
        <v>42</v>
      </c>
      <c r="F7" s="6"/>
    </row>
    <row r="8" spans="1:6">
      <c r="A8" s="5">
        <f ca="1">DATE(YEAR(TODAY()),3,6)</f>
        <v>44261</v>
      </c>
      <c r="B8" s="6"/>
      <c r="C8" s="6"/>
      <c r="D8" s="6"/>
      <c r="E8" s="7">
        <v>21</v>
      </c>
      <c r="F8" s="6" t="s">
        <v>27</v>
      </c>
    </row>
    <row r="9" spans="1:6">
      <c r="A9" s="5">
        <f ca="1">DATE(YEAR(TODAY()),4,2)</f>
        <v>44288</v>
      </c>
      <c r="B9" s="6"/>
      <c r="C9" s="6"/>
      <c r="D9" s="6"/>
      <c r="E9" s="7">
        <v>54</v>
      </c>
      <c r="F9" s="6"/>
    </row>
    <row r="10" spans="1:6">
      <c r="A10" s="5">
        <f t="shared" ref="A10:A12" ca="1" si="1">DATE(YEAR(TODAY()),4,2)</f>
        <v>44288</v>
      </c>
      <c r="B10" s="6"/>
      <c r="C10" s="6"/>
      <c r="D10" s="6"/>
      <c r="E10" s="7">
        <v>12</v>
      </c>
      <c r="F10" s="6"/>
    </row>
    <row r="11" spans="1:6">
      <c r="A11" s="5">
        <f t="shared" ca="1" si="1"/>
        <v>44288</v>
      </c>
      <c r="B11" s="6"/>
      <c r="C11" s="6"/>
      <c r="D11" s="6"/>
      <c r="E11" s="7">
        <v>12</v>
      </c>
      <c r="F11" s="6"/>
    </row>
    <row r="12" spans="1:6">
      <c r="A12" s="5">
        <f t="shared" ca="1" si="1"/>
        <v>44288</v>
      </c>
      <c r="B12" s="6"/>
      <c r="C12" s="6"/>
      <c r="D12" s="6"/>
      <c r="E12" s="7">
        <v>2.75</v>
      </c>
      <c r="F12" s="6"/>
    </row>
    <row r="13" spans="1:6">
      <c r="A13" s="5">
        <f ca="1">DATE(YEAR(TODAY()),4,4)</f>
        <v>44290</v>
      </c>
      <c r="B13" s="6"/>
      <c r="C13" s="6"/>
      <c r="D13" s="6"/>
      <c r="E13" s="7">
        <v>29</v>
      </c>
      <c r="F13" s="6"/>
    </row>
    <row r="14" spans="1:6">
      <c r="A14" s="5">
        <f ca="1">DATE(YEAR(TODAY()),4,4)</f>
        <v>44290</v>
      </c>
      <c r="B14" s="6"/>
      <c r="C14" s="6"/>
      <c r="D14" s="6"/>
      <c r="E14" s="7">
        <v>39</v>
      </c>
      <c r="F14" s="6"/>
    </row>
    <row r="15" spans="1:6">
      <c r="A15" s="5">
        <f ca="1">DATE(YEAR(TODAY()),4,4)</f>
        <v>44290</v>
      </c>
      <c r="B15" s="6"/>
      <c r="C15" s="6"/>
      <c r="D15" s="6"/>
      <c r="E15" s="7">
        <v>62</v>
      </c>
      <c r="F15" s="6"/>
    </row>
    <row r="16" spans="1:6">
      <c r="A16" s="5">
        <f ca="1">DATE(YEAR(TODAY()),4,4)</f>
        <v>44290</v>
      </c>
      <c r="B16" s="6"/>
      <c r="C16" s="6"/>
      <c r="D16" s="6"/>
      <c r="E16" s="7">
        <v>29</v>
      </c>
      <c r="F16" s="6"/>
    </row>
    <row r="17" spans="1:6">
      <c r="A17" s="5">
        <f ca="1">DATE(YEAR(TODAY()),4,6)</f>
        <v>44292</v>
      </c>
      <c r="B17" s="6"/>
      <c r="C17" s="6"/>
      <c r="D17" s="6"/>
      <c r="E17" s="7">
        <v>42</v>
      </c>
      <c r="F17" s="6"/>
    </row>
    <row r="18" spans="1:6">
      <c r="A18" s="5">
        <f ca="1">DATE(YEAR(TODAY()),4,6)</f>
        <v>44292</v>
      </c>
      <c r="B18" s="6"/>
      <c r="C18" s="6"/>
      <c r="D18" s="6"/>
      <c r="E18" s="7">
        <v>21</v>
      </c>
      <c r="F18" s="6" t="s">
        <v>28</v>
      </c>
    </row>
    <row r="19" spans="1:6">
      <c r="A19" s="5">
        <f ca="1">DATE(YEAR(TODAY()),5,1)</f>
        <v>44317</v>
      </c>
      <c r="B19" s="6"/>
      <c r="C19" s="6"/>
      <c r="D19" s="6"/>
      <c r="E19" s="7">
        <v>54</v>
      </c>
      <c r="F19" s="6"/>
    </row>
    <row r="20" spans="1:6">
      <c r="A20" s="5">
        <f ca="1">DATE(YEAR(TODAY()),6,1)</f>
        <v>44348</v>
      </c>
      <c r="B20" s="6"/>
      <c r="C20" s="6"/>
      <c r="D20" s="6"/>
      <c r="E20" s="7">
        <v>12</v>
      </c>
      <c r="F20" s="6"/>
    </row>
    <row r="21" spans="1:6">
      <c r="A21" s="5">
        <f ca="1">DATE(YEAR(TODAY()),7,1)</f>
        <v>44378</v>
      </c>
      <c r="B21" s="6"/>
      <c r="C21" s="6"/>
      <c r="D21" s="6"/>
      <c r="E21" s="7">
        <v>21</v>
      </c>
      <c r="F21" s="6" t="s">
        <v>29</v>
      </c>
    </row>
    <row r="22" spans="1:6">
      <c r="A22" s="5">
        <f ca="1">DATE(YEAR(TODAY()),8,1)</f>
        <v>44409</v>
      </c>
      <c r="B22" s="6"/>
      <c r="C22" s="6"/>
      <c r="D22" s="6"/>
      <c r="E22" s="7">
        <v>2.75</v>
      </c>
      <c r="F22" s="6"/>
    </row>
  </sheetData>
  <mergeCells count="1">
    <mergeCell ref="A1:C1"/>
  </mergeCells>
  <dataValidations count="9">
    <dataValidation allowBlank="1" showInputMessage="1" showErrorMessage="1" prompt="Enter note in this column under this heading" sqref="F2" xr:uid="{FC63A5C0-62C3-4464-A697-6D8FEA8519B3}"/>
    <dataValidation allowBlank="1" showInputMessage="1" showErrorMessage="1" prompt="Enter amount in this column under this heading" sqref="E2" xr:uid="{FC2B48A8-EB1D-43CA-811E-DD43361A7CC4}"/>
    <dataValidation allowBlank="1" showInputMessage="1" showErrorMessage="1" prompt="Enter subcategory in this column under this heading" sqref="C2:D2" xr:uid="{44804638-CC2D-4121-9FE8-9BFB840F35BE}"/>
    <dataValidation allowBlank="1" showInputMessage="1" showErrorMessage="1" prompt="Enter category in this column under this heading" sqref="B2" xr:uid="{A33336B5-3F9C-4C01-890D-33CEBC84FD75}"/>
    <dataValidation allowBlank="1" showInputMessage="1" showErrorMessage="1" prompt="Enter date in this column under this heading. Use heading filters to find specific entries" sqref="A2" xr:uid="{162D29D7-985F-4263-8D36-C2E7A6BBD99A}"/>
    <dataValidation allowBlank="1" showInputMessage="1" showErrorMessage="1" prompt="Navigation link to Dashboard worksheet is in this cell" sqref="F1" xr:uid="{BD6C7CA4-F4BE-4CA9-8D75-F8B65BBAE6E7}"/>
    <dataValidation allowBlank="1" showInputMessage="1" showErrorMessage="1" prompt="Title of this worksheet is in this cell. Navigation link to Dashboard worksheet is in cell at right. Enter details in table below" sqref="A1:E1" xr:uid="{FBEE4495-8F9D-4A7B-ACFC-05B1EECFEB87}"/>
    <dataValidation type="decimal" allowBlank="1" showInputMessage="1" showErrorMessage="1" sqref="E3:E22" xr:uid="{EF51A8A5-7C0A-40D2-AF43-1292FD212714}">
      <formula1>0</formula1>
      <formula2>100000</formula2>
    </dataValidation>
    <dataValidation type="date" operator="greaterThan" allowBlank="1" showInputMessage="1" showErrorMessage="1" sqref="A3:A22" xr:uid="{2671FF2B-8D5E-4C9A-9044-FEA8982D28FC}">
      <formula1>40544</formula1>
    </dataValidation>
  </dataValidations>
  <hyperlinks>
    <hyperlink ref="F1" location="Dashboard!A1" tooltip="Select to navigate to Dashboard worksheet" display="&lt; to dashboard" xr:uid="{2A69BF0E-213C-412A-AE55-3A12B1FB2974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69F2987-B4C8-4D3D-8A3D-297AE2D18969}">
          <x14:formula1>
            <xm:f>Categories!$D$3:$D$10</xm:f>
          </x14:formula1>
          <xm:sqref>B3:B22</xm:sqref>
        </x14:dataValidation>
        <x14:dataValidation type="list" allowBlank="1" showInputMessage="1" showErrorMessage="1" xr:uid="{4B2354E7-E500-41C5-85C3-EDC79224F30C}">
          <x14:formula1>
            <xm:f>Categories!$B$2:$B$17</xm:f>
          </x14:formula1>
          <xm:sqref>C3:C22</xm:sqref>
        </x14:dataValidation>
        <x14:dataValidation type="list" allowBlank="1" showInputMessage="1" showErrorMessage="1" xr:uid="{04C53E38-2F8F-41E7-9D36-5F8BFBBAFCF4}">
          <x14:formula1>
            <xm:f>'Transaction Type'!$A$3:$A$6</xm:f>
          </x14:formula1>
          <xm:sqref>D3:D22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B76-5E48-4F70-ACAA-BE575EEDB944}">
  <dimension ref="A2:A6"/>
  <sheetViews>
    <sheetView workbookViewId="0">
      <selection activeCell="A3" sqref="A3"/>
    </sheetView>
  </sheetViews>
  <sheetFormatPr defaultRowHeight="16.5"/>
  <cols>
    <col min="1" max="1" width="18.375" bestFit="1" customWidth="1"/>
  </cols>
  <sheetData>
    <row r="2" spans="1:1">
      <c r="A2" t="s">
        <v>19</v>
      </c>
    </row>
    <row r="3" spans="1:1">
      <c r="A3" t="s">
        <v>30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B96-B8A3-494B-9FB4-9F84CE356AE1}">
  <dimension ref="A2:B12"/>
  <sheetViews>
    <sheetView workbookViewId="0">
      <selection activeCell="A3" sqref="A3"/>
    </sheetView>
  </sheetViews>
  <sheetFormatPr defaultRowHeight="16.5"/>
  <cols>
    <col min="1" max="1" width="34" bestFit="1" customWidth="1"/>
    <col min="2" max="2" width="14.875" bestFit="1" customWidth="1"/>
    <col min="3" max="3" width="14.125" bestFit="1" customWidth="1"/>
    <col min="4" max="4" width="7.625" bestFit="1" customWidth="1"/>
    <col min="5" max="5" width="11.5" bestFit="1" customWidth="1"/>
  </cols>
  <sheetData>
    <row r="2" spans="1:2">
      <c r="A2" s="9" t="s">
        <v>4</v>
      </c>
      <c r="B2" t="s">
        <v>5</v>
      </c>
    </row>
    <row r="3" spans="1:2">
      <c r="A3" s="10" t="s">
        <v>6</v>
      </c>
      <c r="B3">
        <v>68</v>
      </c>
    </row>
    <row r="4" spans="1:2">
      <c r="A4" s="11" t="s">
        <v>7</v>
      </c>
      <c r="B4">
        <v>39</v>
      </c>
    </row>
    <row r="5" spans="1:2">
      <c r="A5" s="11" t="s">
        <v>8</v>
      </c>
      <c r="B5">
        <v>29</v>
      </c>
    </row>
    <row r="6" spans="1:2">
      <c r="A6" s="10" t="s">
        <v>9</v>
      </c>
      <c r="B6">
        <v>29</v>
      </c>
    </row>
    <row r="7" spans="1:2">
      <c r="A7" s="11" t="s">
        <v>9</v>
      </c>
      <c r="B7">
        <v>29</v>
      </c>
    </row>
    <row r="8" spans="1:2">
      <c r="A8" s="10" t="s">
        <v>10</v>
      </c>
      <c r="B8">
        <v>455.5</v>
      </c>
    </row>
    <row r="9" spans="1:2">
      <c r="A9" s="11" t="s">
        <v>10</v>
      </c>
      <c r="B9">
        <v>455.5</v>
      </c>
    </row>
    <row r="10" spans="1:2">
      <c r="A10" s="10" t="s">
        <v>11</v>
      </c>
      <c r="B10">
        <v>62</v>
      </c>
    </row>
    <row r="11" spans="1:2">
      <c r="A11" s="11" t="s">
        <v>12</v>
      </c>
      <c r="B11">
        <v>62</v>
      </c>
    </row>
    <row r="12" spans="1:2">
      <c r="A12" s="10" t="s">
        <v>13</v>
      </c>
      <c r="B12">
        <v>614.5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B1E1-A82F-4C73-87C8-D01FCC93A8D9}">
  <dimension ref="A1:F17"/>
  <sheetViews>
    <sheetView topLeftCell="A5" workbookViewId="0">
      <selection activeCell="D3" sqref="D3"/>
    </sheetView>
  </sheetViews>
  <sheetFormatPr defaultRowHeight="16.5"/>
  <cols>
    <col min="1" max="1" width="39.625" customWidth="1"/>
    <col min="2" max="2" width="32.75" customWidth="1"/>
  </cols>
  <sheetData>
    <row r="1" spans="1:6" ht="49.5" customHeight="1">
      <c r="A1" t="s">
        <v>31</v>
      </c>
      <c r="B1" t="s">
        <v>32</v>
      </c>
      <c r="D1" s="25" t="s">
        <v>33</v>
      </c>
      <c r="E1" s="25"/>
      <c r="F1" s="25"/>
    </row>
    <row r="2" spans="1:6" ht="21" customHeight="1">
      <c r="A2" t="s">
        <v>6</v>
      </c>
      <c r="B2" t="s">
        <v>8</v>
      </c>
    </row>
    <row r="3" spans="1:6">
      <c r="A3" t="s">
        <v>6</v>
      </c>
      <c r="B3" t="s">
        <v>7</v>
      </c>
      <c r="D3" t="str" cm="1">
        <f t="array" ref="D3:D10">_xlfn.UNIQUE(A2:A17)</f>
        <v>Clothing and Departmental Stores</v>
      </c>
    </row>
    <row r="4" spans="1:6">
      <c r="A4" t="s">
        <v>34</v>
      </c>
      <c r="B4" t="s">
        <v>35</v>
      </c>
      <c r="D4" t="str">
        <v xml:space="preserve">Fun </v>
      </c>
    </row>
    <row r="5" spans="1:6">
      <c r="A5" t="s">
        <v>25</v>
      </c>
      <c r="B5" t="s">
        <v>26</v>
      </c>
      <c r="D5" t="str">
        <v>Groceries</v>
      </c>
    </row>
    <row r="6" spans="1:6">
      <c r="A6" t="s">
        <v>25</v>
      </c>
      <c r="B6" t="s">
        <v>36</v>
      </c>
      <c r="D6" t="str">
        <v>Health</v>
      </c>
    </row>
    <row r="7" spans="1:6">
      <c r="A7" t="s">
        <v>25</v>
      </c>
      <c r="B7" t="s">
        <v>37</v>
      </c>
      <c r="D7" t="str">
        <v>Housing and Utilities</v>
      </c>
    </row>
    <row r="8" spans="1:6">
      <c r="A8" t="s">
        <v>38</v>
      </c>
      <c r="B8" t="s">
        <v>39</v>
      </c>
      <c r="D8" t="str">
        <v>Miscellaneous</v>
      </c>
    </row>
    <row r="9" spans="1:6">
      <c r="A9" t="s">
        <v>38</v>
      </c>
      <c r="B9" t="s">
        <v>40</v>
      </c>
      <c r="D9" t="str">
        <v>Personal development</v>
      </c>
    </row>
    <row r="10" spans="1:6">
      <c r="A10" t="s">
        <v>11</v>
      </c>
      <c r="B10" t="s">
        <v>41</v>
      </c>
      <c r="D10" t="str">
        <v>Transportation</v>
      </c>
    </row>
    <row r="11" spans="1:6">
      <c r="A11" t="s">
        <v>11</v>
      </c>
      <c r="B11" t="s">
        <v>12</v>
      </c>
    </row>
    <row r="12" spans="1:6">
      <c r="A12" t="s">
        <v>9</v>
      </c>
      <c r="B12" t="s">
        <v>9</v>
      </c>
    </row>
    <row r="13" spans="1:6">
      <c r="A13" t="s">
        <v>42</v>
      </c>
      <c r="B13" t="s">
        <v>43</v>
      </c>
    </row>
    <row r="14" spans="1:6">
      <c r="A14" t="s">
        <v>42</v>
      </c>
      <c r="B14" t="s">
        <v>44</v>
      </c>
    </row>
    <row r="15" spans="1:6">
      <c r="A15" t="s">
        <v>45</v>
      </c>
      <c r="B15" t="s">
        <v>46</v>
      </c>
    </row>
    <row r="16" spans="1:6">
      <c r="A16" t="s">
        <v>45</v>
      </c>
      <c r="B16" t="s">
        <v>47</v>
      </c>
    </row>
    <row r="17" spans="1:2">
      <c r="A17" t="s">
        <v>45</v>
      </c>
      <c r="B17" t="s">
        <v>48</v>
      </c>
    </row>
  </sheetData>
  <mergeCells count="1">
    <mergeCell ref="D1:F1"/>
  </mergeCells>
  <conditionalFormatting sqref="A2:A17">
    <cfRule type="expression" priority="2">
      <formula>$A$2-$A$3</formula>
    </cfRule>
  </conditionalFormatting>
  <conditionalFormatting sqref="A2">
    <cfRule type="duplicateValues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C1BA-0A03-43FF-8E8F-A7D2CF633032}">
  <dimension ref="A2:B13"/>
  <sheetViews>
    <sheetView workbookViewId="0">
      <selection activeCell="L10" sqref="L10"/>
    </sheetView>
  </sheetViews>
  <sheetFormatPr defaultRowHeight="16.5"/>
  <cols>
    <col min="1" max="1" width="13.75" bestFit="1" customWidth="1"/>
    <col min="2" max="2" width="12.875" bestFit="1" customWidth="1"/>
  </cols>
  <sheetData>
    <row r="2" spans="1:2">
      <c r="A2" s="9" t="s">
        <v>4</v>
      </c>
      <c r="B2" t="s">
        <v>49</v>
      </c>
    </row>
    <row r="3" spans="1:2">
      <c r="A3" s="17">
        <v>44257</v>
      </c>
      <c r="B3" s="12">
        <v>68</v>
      </c>
    </row>
    <row r="4" spans="1:2">
      <c r="A4" s="17">
        <v>44259</v>
      </c>
      <c r="B4" s="12">
        <v>91</v>
      </c>
    </row>
    <row r="5" spans="1:2">
      <c r="A5" s="17">
        <v>44261</v>
      </c>
      <c r="B5" s="12">
        <v>63</v>
      </c>
    </row>
    <row r="6" spans="1:2">
      <c r="A6" s="17">
        <v>44288</v>
      </c>
      <c r="B6" s="12">
        <v>80.75</v>
      </c>
    </row>
    <row r="7" spans="1:2">
      <c r="A7" s="17">
        <v>44290</v>
      </c>
      <c r="B7" s="12">
        <v>159</v>
      </c>
    </row>
    <row r="8" spans="1:2">
      <c r="A8" s="17">
        <v>44292</v>
      </c>
      <c r="B8" s="12">
        <v>63</v>
      </c>
    </row>
    <row r="9" spans="1:2">
      <c r="A9" s="17">
        <v>44317</v>
      </c>
      <c r="B9" s="12">
        <v>54</v>
      </c>
    </row>
    <row r="10" spans="1:2">
      <c r="A10" s="17">
        <v>44348</v>
      </c>
      <c r="B10" s="12">
        <v>12</v>
      </c>
    </row>
    <row r="11" spans="1:2">
      <c r="A11" s="17">
        <v>44378</v>
      </c>
      <c r="B11" s="12">
        <v>21</v>
      </c>
    </row>
    <row r="12" spans="1:2">
      <c r="A12" s="17">
        <v>44409</v>
      </c>
      <c r="B12" s="12">
        <v>2.75</v>
      </c>
    </row>
    <row r="13" spans="1:2">
      <c r="A13" s="17" t="s">
        <v>13</v>
      </c>
      <c r="B13" s="12">
        <v>614.5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601F-E196-4B2E-95A5-AB3773FB6262}">
  <dimension ref="B2:H26"/>
  <sheetViews>
    <sheetView showGridLines="0" workbookViewId="0"/>
  </sheetViews>
  <sheetFormatPr defaultRowHeight="16.5"/>
  <cols>
    <col min="2" max="2" width="3.375" customWidth="1"/>
    <col min="3" max="3" width="8.875" bestFit="1" customWidth="1"/>
    <col min="4" max="4" width="32.625" bestFit="1" customWidth="1"/>
    <col min="5" max="5" width="13.875" bestFit="1" customWidth="1"/>
    <col min="6" max="6" width="7" bestFit="1" customWidth="1"/>
    <col min="7" max="7" width="7.75" bestFit="1" customWidth="1"/>
    <col min="8" max="8" width="18.875" bestFit="1" customWidth="1"/>
  </cols>
  <sheetData>
    <row r="2" spans="2:8">
      <c r="B2" s="14" t="s">
        <v>50</v>
      </c>
    </row>
    <row r="3" spans="2:8">
      <c r="B3" s="15" t="s">
        <v>51</v>
      </c>
    </row>
    <row r="4" spans="2:8">
      <c r="B4" s="15" t="s">
        <v>52</v>
      </c>
    </row>
    <row r="6" spans="2:8"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</row>
    <row r="7" spans="2:8">
      <c r="C7" s="16">
        <v>44257</v>
      </c>
      <c r="D7" t="s">
        <v>9</v>
      </c>
      <c r="E7" t="s">
        <v>9</v>
      </c>
      <c r="F7" t="s">
        <v>22</v>
      </c>
      <c r="G7" s="12">
        <v>29</v>
      </c>
    </row>
    <row r="8" spans="2:8">
      <c r="C8" s="16">
        <v>44257</v>
      </c>
      <c r="D8" t="s">
        <v>6</v>
      </c>
      <c r="E8" t="s">
        <v>7</v>
      </c>
      <c r="F8" t="s">
        <v>23</v>
      </c>
      <c r="G8" s="12">
        <v>39</v>
      </c>
    </row>
    <row r="9" spans="2:8">
      <c r="C9" s="16">
        <v>44259</v>
      </c>
      <c r="D9" t="s">
        <v>11</v>
      </c>
      <c r="E9" t="s">
        <v>12</v>
      </c>
      <c r="F9" t="s">
        <v>24</v>
      </c>
      <c r="G9" s="12">
        <v>62</v>
      </c>
    </row>
    <row r="10" spans="2:8">
      <c r="C10" s="16">
        <v>44259</v>
      </c>
      <c r="D10" t="s">
        <v>6</v>
      </c>
      <c r="E10" t="s">
        <v>8</v>
      </c>
      <c r="F10" t="s">
        <v>22</v>
      </c>
      <c r="G10" s="12">
        <v>29</v>
      </c>
    </row>
    <row r="11" spans="2:8">
      <c r="C11" s="16">
        <v>44261</v>
      </c>
      <c r="G11" s="12">
        <v>42</v>
      </c>
    </row>
    <row r="12" spans="2:8">
      <c r="C12" s="16">
        <v>44261</v>
      </c>
      <c r="G12" s="12">
        <v>21</v>
      </c>
      <c r="H12" t="s">
        <v>27</v>
      </c>
    </row>
    <row r="13" spans="2:8">
      <c r="C13" s="16">
        <v>44288</v>
      </c>
      <c r="G13" s="12">
        <v>54</v>
      </c>
    </row>
    <row r="14" spans="2:8">
      <c r="C14" s="16">
        <v>44288</v>
      </c>
      <c r="G14" s="12">
        <v>12</v>
      </c>
    </row>
    <row r="15" spans="2:8">
      <c r="C15" s="16">
        <v>44288</v>
      </c>
      <c r="G15" s="12">
        <v>12</v>
      </c>
    </row>
    <row r="16" spans="2:8">
      <c r="C16" s="16">
        <v>44288</v>
      </c>
      <c r="G16" s="12">
        <v>2.75</v>
      </c>
    </row>
    <row r="17" spans="3:8">
      <c r="C17" s="16">
        <v>44290</v>
      </c>
      <c r="G17" s="12">
        <v>29</v>
      </c>
    </row>
    <row r="18" spans="3:8">
      <c r="C18" s="16">
        <v>44290</v>
      </c>
      <c r="G18" s="12">
        <v>39</v>
      </c>
    </row>
    <row r="19" spans="3:8">
      <c r="C19" s="16">
        <v>44290</v>
      </c>
      <c r="G19" s="12">
        <v>62</v>
      </c>
    </row>
    <row r="20" spans="3:8">
      <c r="C20" s="16">
        <v>44290</v>
      </c>
      <c r="G20" s="12">
        <v>29</v>
      </c>
    </row>
    <row r="21" spans="3:8">
      <c r="C21" s="16">
        <v>44292</v>
      </c>
      <c r="G21" s="12">
        <v>42</v>
      </c>
    </row>
    <row r="22" spans="3:8">
      <c r="C22" s="16">
        <v>44292</v>
      </c>
      <c r="G22" s="12">
        <v>21</v>
      </c>
      <c r="H22" t="s">
        <v>28</v>
      </c>
    </row>
    <row r="23" spans="3:8">
      <c r="C23" s="16">
        <v>44317</v>
      </c>
      <c r="G23" s="12">
        <v>54</v>
      </c>
    </row>
    <row r="24" spans="3:8">
      <c r="C24" s="16">
        <v>44348</v>
      </c>
      <c r="G24" s="12">
        <v>12</v>
      </c>
    </row>
    <row r="25" spans="3:8">
      <c r="C25" s="16">
        <v>44378</v>
      </c>
      <c r="G25" s="12">
        <v>21</v>
      </c>
      <c r="H25" t="s">
        <v>29</v>
      </c>
    </row>
    <row r="26" spans="3:8">
      <c r="C26" s="16">
        <v>44409</v>
      </c>
      <c r="G26" s="12">
        <v>2.75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5EA-41C7-4A05-8C8B-F4BBCE1D3EF1}">
  <dimension ref="A2:B7"/>
  <sheetViews>
    <sheetView workbookViewId="0"/>
  </sheetViews>
  <sheetFormatPr defaultRowHeight="16.5"/>
  <cols>
    <col min="1" max="1" width="32.625" bestFit="1" customWidth="1"/>
    <col min="2" max="2" width="12.875" bestFit="1" customWidth="1"/>
  </cols>
  <sheetData>
    <row r="2" spans="1:2">
      <c r="A2" s="9" t="s">
        <v>4</v>
      </c>
      <c r="B2" t="s">
        <v>49</v>
      </c>
    </row>
    <row r="3" spans="1:2">
      <c r="A3" s="10" t="s">
        <v>10</v>
      </c>
      <c r="B3" s="12">
        <v>455.5</v>
      </c>
    </row>
    <row r="4" spans="1:2">
      <c r="A4" s="10" t="s">
        <v>6</v>
      </c>
      <c r="B4" s="12">
        <v>68</v>
      </c>
    </row>
    <row r="5" spans="1:2">
      <c r="A5" s="10" t="s">
        <v>11</v>
      </c>
      <c r="B5" s="12">
        <v>62</v>
      </c>
    </row>
    <row r="6" spans="1:2">
      <c r="A6" s="10" t="s">
        <v>9</v>
      </c>
      <c r="B6" s="12">
        <v>29</v>
      </c>
    </row>
    <row r="7" spans="1:2">
      <c r="A7" s="10" t="s">
        <v>13</v>
      </c>
      <c r="B7" s="12">
        <v>614.5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7822-82D5-4C33-970A-3B0EEEDE79DE}">
  <dimension ref="B2:H26"/>
  <sheetViews>
    <sheetView showGridLines="0" workbookViewId="0"/>
  </sheetViews>
  <sheetFormatPr defaultRowHeight="16.5"/>
  <cols>
    <col min="2" max="2" width="3.375" customWidth="1"/>
    <col min="3" max="3" width="8.875" bestFit="1" customWidth="1"/>
    <col min="4" max="4" width="32.625" bestFit="1" customWidth="1"/>
    <col min="5" max="5" width="13.875" bestFit="1" customWidth="1"/>
    <col min="6" max="6" width="7" bestFit="1" customWidth="1"/>
    <col min="7" max="7" width="7.75" bestFit="1" customWidth="1"/>
    <col min="8" max="8" width="18.875" bestFit="1" customWidth="1"/>
  </cols>
  <sheetData>
    <row r="2" spans="2:8">
      <c r="B2" s="14" t="s">
        <v>50</v>
      </c>
    </row>
    <row r="3" spans="2:8">
      <c r="B3" s="15" t="s">
        <v>51</v>
      </c>
    </row>
    <row r="4" spans="2:8">
      <c r="B4" s="15" t="s">
        <v>52</v>
      </c>
    </row>
    <row r="6" spans="2:8"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</row>
    <row r="7" spans="2:8">
      <c r="C7" s="16">
        <v>44257</v>
      </c>
      <c r="D7" t="s">
        <v>9</v>
      </c>
      <c r="E7" t="s">
        <v>9</v>
      </c>
      <c r="F7" t="s">
        <v>22</v>
      </c>
      <c r="G7" s="12">
        <v>29</v>
      </c>
    </row>
    <row r="8" spans="2:8">
      <c r="C8" s="16">
        <v>44257</v>
      </c>
      <c r="D8" t="s">
        <v>6</v>
      </c>
      <c r="E8" t="s">
        <v>7</v>
      </c>
      <c r="F8" t="s">
        <v>23</v>
      </c>
      <c r="G8" s="12">
        <v>39</v>
      </c>
    </row>
    <row r="9" spans="2:8">
      <c r="C9" s="16">
        <v>44259</v>
      </c>
      <c r="D9" t="s">
        <v>11</v>
      </c>
      <c r="E9" t="s">
        <v>12</v>
      </c>
      <c r="F9" t="s">
        <v>24</v>
      </c>
      <c r="G9" s="12">
        <v>62</v>
      </c>
    </row>
    <row r="10" spans="2:8">
      <c r="C10" s="16">
        <v>44259</v>
      </c>
      <c r="D10" t="s">
        <v>6</v>
      </c>
      <c r="E10" t="s">
        <v>8</v>
      </c>
      <c r="F10" t="s">
        <v>22</v>
      </c>
      <c r="G10" s="12">
        <v>29</v>
      </c>
    </row>
    <row r="11" spans="2:8">
      <c r="C11" s="16">
        <v>44261</v>
      </c>
      <c r="G11" s="12">
        <v>42</v>
      </c>
    </row>
    <row r="12" spans="2:8">
      <c r="C12" s="16">
        <v>44261</v>
      </c>
      <c r="G12" s="12">
        <v>21</v>
      </c>
      <c r="H12" t="s">
        <v>27</v>
      </c>
    </row>
    <row r="13" spans="2:8">
      <c r="C13" s="16">
        <v>44288</v>
      </c>
      <c r="G13" s="12">
        <v>54</v>
      </c>
    </row>
    <row r="14" spans="2:8">
      <c r="C14" s="16">
        <v>44288</v>
      </c>
      <c r="G14" s="12">
        <v>12</v>
      </c>
    </row>
    <row r="15" spans="2:8">
      <c r="C15" s="16">
        <v>44288</v>
      </c>
      <c r="G15" s="12">
        <v>12</v>
      </c>
    </row>
    <row r="16" spans="2:8">
      <c r="C16" s="16">
        <v>44288</v>
      </c>
      <c r="G16" s="12">
        <v>2.75</v>
      </c>
    </row>
    <row r="17" spans="3:8">
      <c r="C17" s="16">
        <v>44290</v>
      </c>
      <c r="G17" s="12">
        <v>29</v>
      </c>
    </row>
    <row r="18" spans="3:8">
      <c r="C18" s="16">
        <v>44290</v>
      </c>
      <c r="G18" s="12">
        <v>39</v>
      </c>
    </row>
    <row r="19" spans="3:8">
      <c r="C19" s="16">
        <v>44290</v>
      </c>
      <c r="G19" s="12">
        <v>62</v>
      </c>
    </row>
    <row r="20" spans="3:8">
      <c r="C20" s="16">
        <v>44290</v>
      </c>
      <c r="G20" s="12">
        <v>29</v>
      </c>
    </row>
    <row r="21" spans="3:8">
      <c r="C21" s="16">
        <v>44292</v>
      </c>
      <c r="G21" s="12">
        <v>42</v>
      </c>
    </row>
    <row r="22" spans="3:8">
      <c r="C22" s="16">
        <v>44292</v>
      </c>
      <c r="G22" s="12">
        <v>21</v>
      </c>
      <c r="H22" t="s">
        <v>28</v>
      </c>
    </row>
    <row r="23" spans="3:8">
      <c r="C23" s="16">
        <v>44317</v>
      </c>
      <c r="G23" s="12">
        <v>54</v>
      </c>
    </row>
    <row r="24" spans="3:8">
      <c r="C24" s="16">
        <v>44348</v>
      </c>
      <c r="G24" s="12">
        <v>12</v>
      </c>
    </row>
    <row r="25" spans="3:8">
      <c r="C25" s="16">
        <v>44378</v>
      </c>
      <c r="G25" s="12">
        <v>21</v>
      </c>
      <c r="H25" t="s">
        <v>29</v>
      </c>
    </row>
    <row r="26" spans="3:8">
      <c r="C26" s="16">
        <v>44409</v>
      </c>
      <c r="G26" s="12">
        <v>2.75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9A9-6D16-4219-8911-A75FFA7EF689}">
  <dimension ref="A2:B7"/>
  <sheetViews>
    <sheetView workbookViewId="0"/>
  </sheetViews>
  <sheetFormatPr defaultRowHeight="16.5"/>
  <cols>
    <col min="1" max="1" width="13.75" bestFit="1" customWidth="1"/>
    <col min="2" max="2" width="12.875" bestFit="1" customWidth="1"/>
  </cols>
  <sheetData>
    <row r="2" spans="1:2">
      <c r="A2" s="9" t="s">
        <v>4</v>
      </c>
      <c r="B2" t="s">
        <v>49</v>
      </c>
    </row>
    <row r="3" spans="1:2">
      <c r="A3" s="10" t="s">
        <v>10</v>
      </c>
      <c r="B3" s="12">
        <v>455.5</v>
      </c>
    </row>
    <row r="4" spans="1:2">
      <c r="A4" s="10" t="s">
        <v>24</v>
      </c>
      <c r="B4" s="12">
        <v>62</v>
      </c>
    </row>
    <row r="5" spans="1:2">
      <c r="A5" s="10" t="s">
        <v>22</v>
      </c>
      <c r="B5" s="12">
        <v>58</v>
      </c>
    </row>
    <row r="6" spans="1:2">
      <c r="A6" s="10" t="s">
        <v>23</v>
      </c>
      <c r="B6" s="12">
        <v>39</v>
      </c>
    </row>
    <row r="7" spans="1:2">
      <c r="A7" s="10" t="s">
        <v>13</v>
      </c>
      <c r="B7" s="12">
        <v>614.5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C3D4629CC5A44B463BA47FB46F9DF" ma:contentTypeVersion="2" ma:contentTypeDescription="Create a new document." ma:contentTypeScope="" ma:versionID="0009c25555bded9bca2446f931f637e7">
  <xsd:schema xmlns:xsd="http://www.w3.org/2001/XMLSchema" xmlns:xs="http://www.w3.org/2001/XMLSchema" xmlns:p="http://schemas.microsoft.com/office/2006/metadata/properties" xmlns:ns3="d35eb3a0-80b0-421e-adb2-202cccc6ccf1" targetNamespace="http://schemas.microsoft.com/office/2006/metadata/properties" ma:root="true" ma:fieldsID="836f7fb90cc3c2194d731462b6a30ac8" ns3:_="">
    <xsd:import namespace="d35eb3a0-80b0-421e-adb2-202cccc6cc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eb3a0-80b0-421e-adb2-202cccc6c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6D6DA-8688-4848-AB7D-3407CC42CA5E}"/>
</file>

<file path=customXml/itemProps2.xml><?xml version="1.0" encoding="utf-8"?>
<ds:datastoreItem xmlns:ds="http://schemas.openxmlformats.org/officeDocument/2006/customXml" ds:itemID="{C4CA6A27-3886-406B-A86B-2F5BEC13A775}"/>
</file>

<file path=customXml/itemProps3.xml><?xml version="1.0" encoding="utf-8"?>
<ds:datastoreItem xmlns:ds="http://schemas.openxmlformats.org/officeDocument/2006/customXml" ds:itemID="{F06E9D6B-B863-43B3-9DFF-A8F228ED4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Nagarkar</dc:creator>
  <cp:keywords/>
  <dc:description/>
  <cp:lastModifiedBy/>
  <cp:revision/>
  <dcterms:created xsi:type="dcterms:W3CDTF">2021-10-26T23:07:44Z</dcterms:created>
  <dcterms:modified xsi:type="dcterms:W3CDTF">2021-10-31T00:40:54Z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0x010100CE1C3D4629CC5A44B463BA47FB46F9DF</vt:lpwstr>
  </property>
</Properties>
</file>